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1_photo_ct\02_fichiers_retour\Envoi OS\"/>
    </mc:Choice>
  </mc:AlternateContent>
  <bookViews>
    <workbookView xWindow="240" yWindow="75" windowWidth="20115" windowHeight="7995" firstSheet="1" activeTab="1"/>
  </bookViews>
  <sheets>
    <sheet name="Table" sheetId="1" state="veryHidden" r:id="rId1"/>
    <sheet name="EP CNL" sheetId="2" r:id="rId2"/>
  </sheets>
  <definedNames>
    <definedName name="_xlnm._FilterDatabase" localSheetId="1" hidden="1">'EP CNL'!$A$1:$E$65</definedName>
  </definedNames>
  <calcPr calcId="152511"/>
</workbook>
</file>

<file path=xl/calcChain.xml><?xml version="1.0" encoding="utf-8"?>
<calcChain xmlns="http://schemas.openxmlformats.org/spreadsheetml/2006/main">
  <c r="E65" i="2" l="1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E29" i="2"/>
  <c r="D29" i="2"/>
  <c r="C29" i="2"/>
  <c r="B29" i="2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</calcChain>
</file>

<file path=xl/sharedStrings.xml><?xml version="1.0" encoding="utf-8"?>
<sst xmlns="http://schemas.openxmlformats.org/spreadsheetml/2006/main" count="343" uniqueCount="245">
  <si>
    <t>féminin</t>
  </si>
  <si>
    <t>Madame</t>
  </si>
  <si>
    <t>Affecté dans l'administration</t>
  </si>
  <si>
    <t>Contractuel</t>
  </si>
  <si>
    <t>Adjoints administratifs des administrations de l'Etat</t>
  </si>
  <si>
    <t>CDD</t>
  </si>
  <si>
    <t>Contrat de droit privé</t>
  </si>
  <si>
    <t>Répartition UO</t>
  </si>
  <si>
    <t>masculin</t>
  </si>
  <si>
    <t>Monsieur</t>
  </si>
  <si>
    <t>Congé parental</t>
  </si>
  <si>
    <t>Non défini</t>
  </si>
  <si>
    <t>Adjoints techniques accueil, surveillance et magasinage du Ministère de la Culture et de la Communication</t>
  </si>
  <si>
    <t>CDI</t>
  </si>
  <si>
    <t>Contrat de droit public</t>
  </si>
  <si>
    <t>AC</t>
  </si>
  <si>
    <t>Congé parental après arrivée au foyer d'un enfant de moins de trois ans</t>
  </si>
  <si>
    <t>Stagiaire</t>
  </si>
  <si>
    <t>Adjoints techniques des administrations de l'Etat</t>
  </si>
  <si>
    <t>B.P.I.</t>
  </si>
  <si>
    <t>Congé parental après naissance</t>
  </si>
  <si>
    <t>Titulaire</t>
  </si>
  <si>
    <t>Administrateur général de l'Etablissement public du château, du musée et du domaine national de Versailles</t>
  </si>
  <si>
    <t>CENTRE HTES ETUDES CHAILLOT</t>
  </si>
  <si>
    <t>Congé sans rémunération de mobilité</t>
  </si>
  <si>
    <t>Administrateur général de l'établissement public du musée du Louvre</t>
  </si>
  <si>
    <t>CHARTREUSE DE VILLENEUVE</t>
  </si>
  <si>
    <t>congé sans rémunération pendant la période de stage préalable à la nomination dans le corps</t>
  </si>
  <si>
    <t>Administrateurs civils</t>
  </si>
  <si>
    <t>DAC GUYANE</t>
  </si>
  <si>
    <t>Congé sans rémunération pour convenances personnelles</t>
  </si>
  <si>
    <t>Agents non titulaires d'encadrement du Ministère de la Culture et de la Communication</t>
  </si>
  <si>
    <t>DAC MARTINIQUE</t>
  </si>
  <si>
    <t>Congé sans rémunération pour suivre un cycle préparatoire à un concours ou scolarité</t>
  </si>
  <si>
    <t>Agents non titulaires d'exécution du Ministère de la Culture et de la Communication</t>
  </si>
  <si>
    <t>DAC MAYOTTE</t>
  </si>
  <si>
    <t>Congé sans salaire d'office après mise à disposition en cas d'impossibilité de réintégration</t>
  </si>
  <si>
    <t>Agents non titulaires intermédiaires du Ministère de la Culture et de la Communication</t>
  </si>
  <si>
    <t>DAC REUNION</t>
  </si>
  <si>
    <t>Congé sans traitement pour études ou pour recherches</t>
  </si>
  <si>
    <t>Architectes et urbanistes de l'Etat</t>
  </si>
  <si>
    <t>DRAC AUVERGNE-RHONE-ALPES</t>
  </si>
  <si>
    <t>Congé sans traitement pour raison de santé</t>
  </si>
  <si>
    <t>Assistants de service social des administrations de l'Etat</t>
  </si>
  <si>
    <t>DRAC BOURGOGNE-FRANCHE-COMTE</t>
  </si>
  <si>
    <t>Congé sans traitement pour suivre son conjoint, ou partenaire pacsé</t>
  </si>
  <si>
    <t>Assistants ingénieurs du Ministère de la Culture et de la Communication</t>
  </si>
  <si>
    <t>DRAC BRETAGNE</t>
  </si>
  <si>
    <t>Congé sans traitement pour suivre un cycle préparatoire à un concours ou scolarité</t>
  </si>
  <si>
    <t>Attachés d'administration de l'Etat</t>
  </si>
  <si>
    <t>DRAC CENTRE VAL DE LOIRE</t>
  </si>
  <si>
    <t>Détachement entrant pour stage ou scolarité avant titularisation emploi de l'État, d'une collect territ ou d'un EPA, ou prépa à un concours</t>
  </si>
  <si>
    <t>Attachés d'administration du Ministère de la Culture et de la Communication</t>
  </si>
  <si>
    <t>DRAC CORSE</t>
  </si>
  <si>
    <t>Détachement entrant/sortant pour stage ou scolarité avant titularisation emploi de l'État, d'une collect territ ou d'un EPA, ou prépa à un concours</t>
  </si>
  <si>
    <t>Bibliothécaires</t>
  </si>
  <si>
    <t>DRAC GRAND-EST</t>
  </si>
  <si>
    <t>Détachement entrant/sortant sur demande auprès d'une administration ou d'un EP de l'Etat conduisant à pension</t>
  </si>
  <si>
    <t>Bibliothécaires assistants spécialisés</t>
  </si>
  <si>
    <t>DRAC GUADELOUPE</t>
  </si>
  <si>
    <t>Détachement entrant sur demande auprès d'une administration ou d'un EP de l'Etat conduisant à pension</t>
  </si>
  <si>
    <t>Chargés d'études documentaires</t>
  </si>
  <si>
    <t>DRAC HAUTS-DE-FRANCE</t>
  </si>
  <si>
    <t>Détachement sortant auprès de l'administration d'un État membre de l'UE</t>
  </si>
  <si>
    <t>Chargés d'études documentaires des ministères chargés de la culture et de l'éducation nationale</t>
  </si>
  <si>
    <t>DRAC ILE DE FRANCE</t>
  </si>
  <si>
    <t>Détachement sortant auprès d'un député, d'un sénateur ou d'un parlementaire européen</t>
  </si>
  <si>
    <t>Chef de mission du Ministère de la Culture et de la Communication</t>
  </si>
  <si>
    <t>DRAC NORMANDIE</t>
  </si>
  <si>
    <t>Détachement sortant auprès d'une administration de l'Etat ou dans un EP de l'Etat dans un emploi ne conduisant pas à pension</t>
  </si>
  <si>
    <t>Chef de service des administrations de l'Etat relevant du ministère de la Culture et de la Communication</t>
  </si>
  <si>
    <t>DRAC NOUVELLE AQUITAINE</t>
  </si>
  <si>
    <t>Détachement sortant auprès d'une collectivité territoriale ou un EP dans un emploi conduisant à pension de la CNRACL</t>
  </si>
  <si>
    <t>Chef de service intérieur des administrations et établissements publics de l'Etat</t>
  </si>
  <si>
    <t>DRAC OCCITANIE</t>
  </si>
  <si>
    <t>Détachement sortant auprès d'une collectivité territoriale ou un EP dans un emploi ne conduisant pas à pension de la CNRACL</t>
  </si>
  <si>
    <t>Chef du service de l'inspection générale de l'administration des affaires culturelles</t>
  </si>
  <si>
    <t>DRAC PACA</t>
  </si>
  <si>
    <t>Détachement sortant auprès d'une entreprise publique ou d'un GIP</t>
  </si>
  <si>
    <t>Chefs de travaux d'art</t>
  </si>
  <si>
    <t>DRAC PAYS DE LA LOIRE</t>
  </si>
  <si>
    <t>Détachement sortant dans une entreprise, un organisme privé d'intérêt général ou une association d'intérêt général</t>
  </si>
  <si>
    <t>Conseillers techniques de service social des administrations de l'Etat</t>
  </si>
  <si>
    <t>DRAC (TOUTES)</t>
  </si>
  <si>
    <t>Détachement sortant d'office sans limitation de durée auprès d'une collectivité territoriale ou d'un groupement de collectivités territoriales</t>
  </si>
  <si>
    <t>Conservateurs des bibliothèques</t>
  </si>
  <si>
    <t>E.A.BORDEAUX</t>
  </si>
  <si>
    <t>Détachement sortant pour enseignement à l'étranger</t>
  </si>
  <si>
    <t>Conservateurs du patrimoine</t>
  </si>
  <si>
    <t>E.A.BRETAGNE</t>
  </si>
  <si>
    <t>Détachement sortant pour stage ou scolarité avant titularisation dans un emploi de l'État ou d'un EPA , ou pour préparation à un concours</t>
  </si>
  <si>
    <t>Conservateurs généraux des bibliothèques</t>
  </si>
  <si>
    <t>E.A.CLERMONT</t>
  </si>
  <si>
    <t>Détachement sortant pour stage ou scolarité avant titularisation dans un emploi d'une collect territ ou hospit, ou pour prépa à un concours</t>
  </si>
  <si>
    <t>CONTRATS C</t>
  </si>
  <si>
    <t>E.A.GRENOBLE</t>
  </si>
  <si>
    <t>Détachement sortant sur demande auprès d'une administration ou d'un EP de l'Etat conduisant à pension</t>
  </si>
  <si>
    <t>Délégué général à la langue française et aux langues de France</t>
  </si>
  <si>
    <t>E.A.LANGUEDOC</t>
  </si>
  <si>
    <t>Disponibilité d'office pour raison de santé après congé longue maladie</t>
  </si>
  <si>
    <t>Dessinateurs de l'équipement</t>
  </si>
  <si>
    <t>E.A.LILLE</t>
  </si>
  <si>
    <t>Disponibilité d'office pour raison de santé après congé maladie ordinaire</t>
  </si>
  <si>
    <t>Directeur d'administration centrale</t>
  </si>
  <si>
    <t>E.A.LYON</t>
  </si>
  <si>
    <t>Disponibilité pour études et recherche</t>
  </si>
  <si>
    <t>Directeur de la Bibliothèque Nationale de France chargé de l'administration et du personnel</t>
  </si>
  <si>
    <t>E.A.MARNE LA VALLEE</t>
  </si>
  <si>
    <t>Disponibilité  spéciale d'office des officiers généraux</t>
  </si>
  <si>
    <t>Directeur de la Bibliothèque Nationale de France chargé des collections</t>
  </si>
  <si>
    <t>E.A.MARSEILLE</t>
  </si>
  <si>
    <t>Disponibilité sur demande pour convenances personnelles</t>
  </si>
  <si>
    <t>Directeur de la Bibliothèque Nationale de France chargé des services et des réseaux</t>
  </si>
  <si>
    <t>E.A.NANCY</t>
  </si>
  <si>
    <t>Disponibilité sur demande pour créer ou reprendre une entreprise</t>
  </si>
  <si>
    <t>Directeur de projet des administrations centrales de l'Etat et de ses établissements publics</t>
  </si>
  <si>
    <t>E.A.NANTES</t>
  </si>
  <si>
    <t>Disponibilité sur demande pour donner des soins à un ascendant suite à accident/maladie grave</t>
  </si>
  <si>
    <t>Directeur général de la Bibliothèque Nationale de France</t>
  </si>
  <si>
    <t>E.A.NORMANDIE</t>
  </si>
  <si>
    <t>Disponibilité sur demande pour  donner des soins à un enfant à charge atteint d'un handicap nécessitant la présence d'une tierce personne</t>
  </si>
  <si>
    <t>Directeur général de l'établissement public du musée et du domaine national de Versailles</t>
  </si>
  <si>
    <t>E.A.PARIS BELLEVILLE</t>
  </si>
  <si>
    <t>Disponibilité sur demande pour donner des soins à un enfant suite à accident/maladie grave</t>
  </si>
  <si>
    <t>Directeur régional adjoint des affaires culturelles</t>
  </si>
  <si>
    <t>E.A.PARIS MALAQUAIS</t>
  </si>
  <si>
    <t>Disponibilité sur demande pour  élever enfant âgé de moins de 8 ans</t>
  </si>
  <si>
    <t>Directeur régional des affaires culturelles</t>
  </si>
  <si>
    <t>E.A.PARIS VAL SEINE</t>
  </si>
  <si>
    <t>Disponibilité sur demande pour suivre son conjoint ou son partenaire pacsé</t>
  </si>
  <si>
    <t>Expert de haut niveau des administrations centrales de l'Etat et de ses établissements publics</t>
  </si>
  <si>
    <t>E.A.PARIS VILLETTE</t>
  </si>
  <si>
    <t>Hors cadre - mission de service public</t>
  </si>
  <si>
    <t>Infirmiers des administrations de l'Etat</t>
  </si>
  <si>
    <t>E.A.ST ETIENNE</t>
  </si>
  <si>
    <t>MAD entrante avec remboursement dans l'adm. par une DRH externe au SIRH / payé via une convent. de gestion sur le budget des programmes LOLF de l'adm.</t>
  </si>
  <si>
    <t>Ingénieurs de recherche du Ministère de la Culture et de la Communication</t>
  </si>
  <si>
    <t>E.A.STRASBOURG</t>
  </si>
  <si>
    <t>MAD sortante à titre gratuit auprès d'une autre administration ou d'un EPA de l'Etat</t>
  </si>
  <si>
    <t>Ingénieurs des mines</t>
  </si>
  <si>
    <t>E.A.TOULOUSE</t>
  </si>
  <si>
    <t>MAD sortante à titre gratuit auprès d'une org. inter. intergouvernementale, d'un Etat étranger et ses collect. ou orga. publics ou d'un Etat fédéré</t>
  </si>
  <si>
    <t>Ingénieurs des services culturels et patrimoine</t>
  </si>
  <si>
    <t>E.A.VERSAILLES</t>
  </si>
  <si>
    <t>MAD sortante avec remboursement auprès d'une autre administration ou d'un EPA de l'Etat</t>
  </si>
  <si>
    <t>Ingénieurs des travaux publics de l'Etat</t>
  </si>
  <si>
    <t>EP BNF</t>
  </si>
  <si>
    <t>MAD sortante avec remboursement auprès d'une collectivité territoriale ou d'un établissement public</t>
  </si>
  <si>
    <t>Ingénieurs d'études du Ministère de la Culture et de la Communication</t>
  </si>
  <si>
    <t>EP CMN</t>
  </si>
  <si>
    <t>Position normale d'activité entrante payée</t>
  </si>
  <si>
    <t>Inspecteurs et conseillers de la création, des enseignements artistiques et de l'action culturelle</t>
  </si>
  <si>
    <t>EP CNAC Pompidou</t>
  </si>
  <si>
    <t>Position normale d'activité sortante non payée</t>
  </si>
  <si>
    <t>Inspection générale des affaires culturelles</t>
  </si>
  <si>
    <t>EP-CNAP</t>
  </si>
  <si>
    <t>Magasiniers des bibliothèques</t>
  </si>
  <si>
    <t>EP CNC</t>
  </si>
  <si>
    <t>Maîtres-assistants des écoles d'architecture</t>
  </si>
  <si>
    <t>EP CNL</t>
  </si>
  <si>
    <t>Non Renseigné</t>
  </si>
  <si>
    <t>EP-CNSAD</t>
  </si>
  <si>
    <t>Président de l'établissement public du musée du Louvre</t>
  </si>
  <si>
    <t>EP-CNSMD PARIS</t>
  </si>
  <si>
    <t>Professeurs des écoles d'architecture</t>
  </si>
  <si>
    <t>EP-CNSM LYON</t>
  </si>
  <si>
    <t>Professeurs des écoles nationales supérieures d'art</t>
  </si>
  <si>
    <t>EP École du Louvre</t>
  </si>
  <si>
    <t>Secrétaire général du ministère de la Culture et de la Communication</t>
  </si>
  <si>
    <t>EP-ENSA BOURGES</t>
  </si>
  <si>
    <t>Secrétaires administratifs du Ministère de la Culture et de la Communication</t>
  </si>
  <si>
    <t>EP-ENSA CERGY</t>
  </si>
  <si>
    <t>Secrétaires d'administration et de contrôle du développement durable</t>
  </si>
  <si>
    <t>EP-ENSAD</t>
  </si>
  <si>
    <t>Secrétaires de documentation du Ministère de la Culture et de la Communication</t>
  </si>
  <si>
    <t>EP-ENSA DIJON</t>
  </si>
  <si>
    <t>Sous-directeur des administrations de l'Etat relevant du ministère de la Culture et de la Communication</t>
  </si>
  <si>
    <t>EP-ENSA LIMOGES</t>
  </si>
  <si>
    <t>Techniciens d'art</t>
  </si>
  <si>
    <t>EP-ENSA NANCY</t>
  </si>
  <si>
    <t>Techniciens de recherche du Ministère de la Culture et de la Communication</t>
  </si>
  <si>
    <t>EP-ENSA Villa Arson</t>
  </si>
  <si>
    <t>Techniciens des services culturels et des bâtiments de France</t>
  </si>
  <si>
    <t>EP-ENSBA</t>
  </si>
  <si>
    <t>Techniciens supérieurs du développement durable</t>
  </si>
  <si>
    <t>EP-ENSP d'Arles</t>
  </si>
  <si>
    <t>EP Fontainebleau</t>
  </si>
  <si>
    <t>EP Guimet</t>
  </si>
  <si>
    <t>EP Henner Moreau</t>
  </si>
  <si>
    <t>EP - INHA</t>
  </si>
  <si>
    <t>EP - INP Paris</t>
  </si>
  <si>
    <t>EP MUCEM</t>
  </si>
  <si>
    <t>EP MUSEE DU LOUVRE</t>
  </si>
  <si>
    <t>EP Musée du Quai Branly</t>
  </si>
  <si>
    <t>EP-Musée Ntal Picasso-Paris</t>
  </si>
  <si>
    <t>EP Orsay Orangerie</t>
  </si>
  <si>
    <t>EP Palais Porte Dorée</t>
  </si>
  <si>
    <t>EP Rodin</t>
  </si>
  <si>
    <t>EP-Sèvres-Cité de la céramique</t>
  </si>
  <si>
    <t>EP VERSAILLES</t>
  </si>
  <si>
    <t>HT COMM.DE NOUVELLE CALEDONIE</t>
  </si>
  <si>
    <t>Sexe</t>
  </si>
  <si>
    <t>Civilité</t>
  </si>
  <si>
    <t>Nom d'usage</t>
  </si>
  <si>
    <t>Nom de naissance</t>
  </si>
  <si>
    <t>Prénom</t>
  </si>
  <si>
    <t>CESCOSSE</t>
  </si>
  <si>
    <t>Jean-Pierre</t>
  </si>
  <si>
    <t>SINRADSVONG</t>
  </si>
  <si>
    <t>Siryvanh</t>
  </si>
  <si>
    <t>REDOLFI</t>
  </si>
  <si>
    <t>Elisabeth</t>
  </si>
  <si>
    <t>PUGLIESE</t>
  </si>
  <si>
    <t>DUGAND</t>
  </si>
  <si>
    <t>Chantal</t>
  </si>
  <si>
    <t>AOUAD</t>
  </si>
  <si>
    <t>Farida</t>
  </si>
  <si>
    <t>DUCHIRON</t>
  </si>
  <si>
    <t>Marie-Laëtitia</t>
  </si>
  <si>
    <t>BEDEAU</t>
  </si>
  <si>
    <t>DUBUS</t>
  </si>
  <si>
    <t>Brigitte</t>
  </si>
  <si>
    <t>BOUCHON</t>
  </si>
  <si>
    <t>Philippe</t>
  </si>
  <si>
    <t>CHEVRIER</t>
  </si>
  <si>
    <t>Jerôme</t>
  </si>
  <si>
    <t>ROUYER-GAYETTE</t>
  </si>
  <si>
    <t>ROUYER</t>
  </si>
  <si>
    <t>François</t>
  </si>
  <si>
    <t>ROGUET</t>
  </si>
  <si>
    <t>Hélène</t>
  </si>
  <si>
    <t>LEBRETON</t>
  </si>
  <si>
    <t>Laurence</t>
  </si>
  <si>
    <t>HANNEBIQUE</t>
  </si>
  <si>
    <t>Thomas</t>
  </si>
  <si>
    <t>FERET</t>
  </si>
  <si>
    <t>Kathleen</t>
  </si>
  <si>
    <t>ZAHOVA</t>
  </si>
  <si>
    <t>Eléna</t>
  </si>
  <si>
    <t>BAUDIN</t>
  </si>
  <si>
    <t>Guillaume</t>
  </si>
  <si>
    <t>PELIT</t>
  </si>
  <si>
    <t>Metin</t>
  </si>
  <si>
    <t>METAIS</t>
  </si>
  <si>
    <t>Anne-Sophie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</si>
</sst>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9"/>
      <color rgb="FF333333"/>
      <name val="Arial"/>
      <family val="2"/>
    </font>
    <font>
      <b/>
      <sz val="9"/>
      <color rgb="FFFFFFFF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8FBF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</fills>
  <borders count="3">
    <border>
      <left/>
      <right/>
      <top/>
      <bottom/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49" fontId="2" fillId="4" borderId="2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0" fontId="4" fillId="0" borderId="0" xfId="0" applyFont="1"/>
    <xf numFmtId="49" fontId="5" fillId="2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O80"/>
  <sheetViews>
    <sheetView workbookViewId="0">
      <selection activeCell="U4" sqref="U4"/>
    </sheetView>
  </sheetViews>
  <sheetFormatPr baseColWidth="10" defaultRowHeight="12.75" x14ac:dyDescent="0.2"/>
  <cols>
    <col min="1" max="1" width="10.7109375" customWidth="1"/>
    <col min="2" max="2" width="4.7109375" customWidth="1"/>
    <col min="3" max="3" width="10.7109375" customWidth="1"/>
    <col min="4" max="4" width="4.7109375" customWidth="1"/>
    <col min="5" max="5" width="10.7109375" customWidth="1"/>
    <col min="6" max="6" width="4.7109375" customWidth="1"/>
    <col min="7" max="7" width="10.7109375" customWidth="1"/>
    <col min="8" max="8" width="4.7109375" customWidth="1"/>
    <col min="9" max="9" width="10.7109375" customWidth="1"/>
    <col min="10" max="10" width="4.7109375" customWidth="1"/>
    <col min="11" max="11" width="10.7109375" customWidth="1"/>
    <col min="12" max="12" width="4.7109375" customWidth="1"/>
    <col min="13" max="13" width="10.7109375" customWidth="1"/>
    <col min="14" max="14" width="4.7109375" customWidth="1"/>
    <col min="15" max="15" width="10.7109375" customWidth="1"/>
    <col min="16" max="16" width="4.7109375" customWidth="1"/>
  </cols>
  <sheetData>
    <row r="1" spans="1:15" s="2" customFormat="1" ht="19.7" customHeight="1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  <c r="K1" s="1" t="s">
        <v>5</v>
      </c>
      <c r="M1" s="1" t="s">
        <v>6</v>
      </c>
      <c r="O1" s="3" t="s">
        <v>7</v>
      </c>
    </row>
    <row r="2" spans="1:15" s="2" customFormat="1" ht="19.7" customHeight="1" x14ac:dyDescent="0.2">
      <c r="A2" s="4" t="s">
        <v>8</v>
      </c>
      <c r="C2" s="4" t="s">
        <v>9</v>
      </c>
      <c r="E2" s="4" t="s">
        <v>10</v>
      </c>
      <c r="G2" s="4" t="s">
        <v>11</v>
      </c>
      <c r="I2" s="4" t="s">
        <v>12</v>
      </c>
      <c r="K2" s="4" t="s">
        <v>13</v>
      </c>
      <c r="M2" s="4" t="s">
        <v>14</v>
      </c>
      <c r="O2" s="1" t="s">
        <v>15</v>
      </c>
    </row>
    <row r="3" spans="1:15" s="2" customFormat="1" ht="19.7" customHeight="1" x14ac:dyDescent="0.2">
      <c r="E3" s="1" t="s">
        <v>16</v>
      </c>
      <c r="G3" s="1" t="s">
        <v>17</v>
      </c>
      <c r="I3" s="1" t="s">
        <v>18</v>
      </c>
      <c r="O3" s="4" t="s">
        <v>19</v>
      </c>
    </row>
    <row r="4" spans="1:15" s="2" customFormat="1" ht="19.7" customHeight="1" x14ac:dyDescent="0.2">
      <c r="E4" s="4" t="s">
        <v>20</v>
      </c>
      <c r="G4" s="4" t="s">
        <v>21</v>
      </c>
      <c r="I4" s="4" t="s">
        <v>22</v>
      </c>
      <c r="O4" s="1" t="s">
        <v>23</v>
      </c>
    </row>
    <row r="5" spans="1:15" s="2" customFormat="1" ht="19.7" customHeight="1" x14ac:dyDescent="0.2">
      <c r="E5" s="1" t="s">
        <v>24</v>
      </c>
      <c r="I5" s="1" t="s">
        <v>25</v>
      </c>
      <c r="O5" s="4" t="s">
        <v>26</v>
      </c>
    </row>
    <row r="6" spans="1:15" s="2" customFormat="1" ht="19.7" customHeight="1" x14ac:dyDescent="0.2">
      <c r="E6" s="4" t="s">
        <v>27</v>
      </c>
      <c r="I6" s="4" t="s">
        <v>28</v>
      </c>
      <c r="O6" s="1" t="s">
        <v>29</v>
      </c>
    </row>
    <row r="7" spans="1:15" s="2" customFormat="1" ht="19.7" customHeight="1" x14ac:dyDescent="0.2">
      <c r="E7" s="1" t="s">
        <v>30</v>
      </c>
      <c r="I7" s="1" t="s">
        <v>31</v>
      </c>
      <c r="O7" s="4" t="s">
        <v>32</v>
      </c>
    </row>
    <row r="8" spans="1:15" s="2" customFormat="1" ht="19.7" customHeight="1" x14ac:dyDescent="0.2">
      <c r="E8" s="4" t="s">
        <v>33</v>
      </c>
      <c r="I8" s="4" t="s">
        <v>34</v>
      </c>
      <c r="O8" s="1" t="s">
        <v>35</v>
      </c>
    </row>
    <row r="9" spans="1:15" s="2" customFormat="1" ht="19.7" customHeight="1" x14ac:dyDescent="0.2">
      <c r="E9" s="1" t="s">
        <v>36</v>
      </c>
      <c r="I9" s="1" t="s">
        <v>37</v>
      </c>
      <c r="O9" s="4" t="s">
        <v>38</v>
      </c>
    </row>
    <row r="10" spans="1:15" s="2" customFormat="1" ht="19.7" customHeight="1" x14ac:dyDescent="0.2">
      <c r="E10" s="4" t="s">
        <v>39</v>
      </c>
      <c r="I10" s="4" t="s">
        <v>40</v>
      </c>
      <c r="O10" s="1" t="s">
        <v>41</v>
      </c>
    </row>
    <row r="11" spans="1:15" s="2" customFormat="1" ht="19.7" customHeight="1" x14ac:dyDescent="0.2">
      <c r="E11" s="1" t="s">
        <v>42</v>
      </c>
      <c r="I11" s="1" t="s">
        <v>43</v>
      </c>
      <c r="O11" s="4" t="s">
        <v>44</v>
      </c>
    </row>
    <row r="12" spans="1:15" s="2" customFormat="1" ht="19.7" customHeight="1" x14ac:dyDescent="0.2">
      <c r="E12" s="4" t="s">
        <v>45</v>
      </c>
      <c r="I12" s="4" t="s">
        <v>46</v>
      </c>
      <c r="O12" s="1" t="s">
        <v>47</v>
      </c>
    </row>
    <row r="13" spans="1:15" s="2" customFormat="1" ht="19.7" customHeight="1" x14ac:dyDescent="0.2">
      <c r="E13" s="1" t="s">
        <v>48</v>
      </c>
      <c r="I13" s="1" t="s">
        <v>49</v>
      </c>
      <c r="O13" s="4" t="s">
        <v>50</v>
      </c>
    </row>
    <row r="14" spans="1:15" s="2" customFormat="1" ht="19.7" customHeight="1" x14ac:dyDescent="0.2">
      <c r="E14" s="4" t="s">
        <v>51</v>
      </c>
      <c r="I14" s="4" t="s">
        <v>52</v>
      </c>
      <c r="O14" s="1" t="s">
        <v>53</v>
      </c>
    </row>
    <row r="15" spans="1:15" s="2" customFormat="1" ht="19.7" customHeight="1" x14ac:dyDescent="0.2">
      <c r="E15" s="1" t="s">
        <v>54</v>
      </c>
      <c r="I15" s="1" t="s">
        <v>55</v>
      </c>
      <c r="O15" s="4" t="s">
        <v>56</v>
      </c>
    </row>
    <row r="16" spans="1:15" s="2" customFormat="1" ht="19.7" customHeight="1" x14ac:dyDescent="0.2">
      <c r="E16" s="4" t="s">
        <v>57</v>
      </c>
      <c r="I16" s="4" t="s">
        <v>58</v>
      </c>
      <c r="O16" s="1" t="s">
        <v>59</v>
      </c>
    </row>
    <row r="17" spans="5:15" s="2" customFormat="1" ht="19.7" customHeight="1" x14ac:dyDescent="0.2">
      <c r="E17" s="1" t="s">
        <v>60</v>
      </c>
      <c r="I17" s="1" t="s">
        <v>61</v>
      </c>
      <c r="O17" s="4" t="s">
        <v>62</v>
      </c>
    </row>
    <row r="18" spans="5:15" s="2" customFormat="1" ht="19.7" customHeight="1" x14ac:dyDescent="0.2">
      <c r="E18" s="4" t="s">
        <v>63</v>
      </c>
      <c r="I18" s="4" t="s">
        <v>64</v>
      </c>
      <c r="O18" s="1" t="s">
        <v>65</v>
      </c>
    </row>
    <row r="19" spans="5:15" s="2" customFormat="1" ht="19.7" customHeight="1" x14ac:dyDescent="0.2">
      <c r="E19" s="1" t="s">
        <v>66</v>
      </c>
      <c r="I19" s="1" t="s">
        <v>67</v>
      </c>
      <c r="O19" s="4" t="s">
        <v>68</v>
      </c>
    </row>
    <row r="20" spans="5:15" s="2" customFormat="1" ht="19.7" customHeight="1" x14ac:dyDescent="0.2">
      <c r="E20" s="4" t="s">
        <v>69</v>
      </c>
      <c r="I20" s="4" t="s">
        <v>70</v>
      </c>
      <c r="O20" s="1" t="s">
        <v>71</v>
      </c>
    </row>
    <row r="21" spans="5:15" s="2" customFormat="1" ht="19.7" customHeight="1" x14ac:dyDescent="0.2">
      <c r="E21" s="1" t="s">
        <v>72</v>
      </c>
      <c r="I21" s="1" t="s">
        <v>73</v>
      </c>
      <c r="O21" s="4" t="s">
        <v>74</v>
      </c>
    </row>
    <row r="22" spans="5:15" s="2" customFormat="1" ht="19.7" customHeight="1" x14ac:dyDescent="0.2">
      <c r="E22" s="4" t="s">
        <v>75</v>
      </c>
      <c r="I22" s="4" t="s">
        <v>76</v>
      </c>
      <c r="O22" s="1" t="s">
        <v>77</v>
      </c>
    </row>
    <row r="23" spans="5:15" s="2" customFormat="1" ht="19.7" customHeight="1" x14ac:dyDescent="0.2">
      <c r="E23" s="1" t="s">
        <v>78</v>
      </c>
      <c r="I23" s="1" t="s">
        <v>79</v>
      </c>
      <c r="O23" s="4" t="s">
        <v>80</v>
      </c>
    </row>
    <row r="24" spans="5:15" s="2" customFormat="1" ht="19.7" customHeight="1" x14ac:dyDescent="0.2">
      <c r="E24" s="4" t="s">
        <v>81</v>
      </c>
      <c r="I24" s="4" t="s">
        <v>82</v>
      </c>
      <c r="O24" s="1" t="s">
        <v>83</v>
      </c>
    </row>
    <row r="25" spans="5:15" s="2" customFormat="1" ht="19.7" customHeight="1" x14ac:dyDescent="0.2">
      <c r="E25" s="1" t="s">
        <v>84</v>
      </c>
      <c r="I25" s="1" t="s">
        <v>85</v>
      </c>
      <c r="O25" s="4" t="s">
        <v>86</v>
      </c>
    </row>
    <row r="26" spans="5:15" s="2" customFormat="1" ht="19.7" customHeight="1" x14ac:dyDescent="0.2">
      <c r="E26" s="4" t="s">
        <v>87</v>
      </c>
      <c r="I26" s="4" t="s">
        <v>88</v>
      </c>
      <c r="O26" s="1" t="s">
        <v>89</v>
      </c>
    </row>
    <row r="27" spans="5:15" s="2" customFormat="1" ht="19.7" customHeight="1" x14ac:dyDescent="0.2">
      <c r="E27" s="1" t="s">
        <v>90</v>
      </c>
      <c r="I27" s="1" t="s">
        <v>91</v>
      </c>
      <c r="O27" s="4" t="s">
        <v>92</v>
      </c>
    </row>
    <row r="28" spans="5:15" s="2" customFormat="1" ht="19.7" customHeight="1" x14ac:dyDescent="0.2">
      <c r="E28" s="4" t="s">
        <v>93</v>
      </c>
      <c r="I28" s="4" t="s">
        <v>94</v>
      </c>
      <c r="O28" s="1" t="s">
        <v>95</v>
      </c>
    </row>
    <row r="29" spans="5:15" s="2" customFormat="1" ht="19.7" customHeight="1" x14ac:dyDescent="0.2">
      <c r="E29" s="1" t="s">
        <v>96</v>
      </c>
      <c r="I29" s="1" t="s">
        <v>97</v>
      </c>
      <c r="O29" s="4" t="s">
        <v>98</v>
      </c>
    </row>
    <row r="30" spans="5:15" s="2" customFormat="1" ht="19.7" customHeight="1" x14ac:dyDescent="0.2">
      <c r="E30" s="4" t="s">
        <v>99</v>
      </c>
      <c r="I30" s="4" t="s">
        <v>100</v>
      </c>
      <c r="O30" s="1" t="s">
        <v>101</v>
      </c>
    </row>
    <row r="31" spans="5:15" s="2" customFormat="1" ht="19.7" customHeight="1" x14ac:dyDescent="0.2">
      <c r="E31" s="1" t="s">
        <v>102</v>
      </c>
      <c r="I31" s="1" t="s">
        <v>103</v>
      </c>
      <c r="O31" s="4" t="s">
        <v>104</v>
      </c>
    </row>
    <row r="32" spans="5:15" s="2" customFormat="1" ht="19.7" customHeight="1" x14ac:dyDescent="0.2">
      <c r="E32" s="4" t="s">
        <v>105</v>
      </c>
      <c r="I32" s="4" t="s">
        <v>106</v>
      </c>
      <c r="O32" s="1" t="s">
        <v>107</v>
      </c>
    </row>
    <row r="33" spans="5:15" s="2" customFormat="1" ht="19.7" customHeight="1" x14ac:dyDescent="0.2">
      <c r="E33" s="1" t="s">
        <v>108</v>
      </c>
      <c r="I33" s="1" t="s">
        <v>109</v>
      </c>
      <c r="O33" s="4" t="s">
        <v>110</v>
      </c>
    </row>
    <row r="34" spans="5:15" s="2" customFormat="1" ht="19.7" customHeight="1" x14ac:dyDescent="0.2">
      <c r="E34" s="4" t="s">
        <v>111</v>
      </c>
      <c r="I34" s="4" t="s">
        <v>112</v>
      </c>
      <c r="O34" s="1" t="s">
        <v>113</v>
      </c>
    </row>
    <row r="35" spans="5:15" s="2" customFormat="1" ht="19.7" customHeight="1" x14ac:dyDescent="0.2">
      <c r="E35" s="1" t="s">
        <v>114</v>
      </c>
      <c r="I35" s="1" t="s">
        <v>115</v>
      </c>
      <c r="O35" s="4" t="s">
        <v>116</v>
      </c>
    </row>
    <row r="36" spans="5:15" s="2" customFormat="1" ht="19.7" customHeight="1" x14ac:dyDescent="0.2">
      <c r="E36" s="4" t="s">
        <v>117</v>
      </c>
      <c r="I36" s="4" t="s">
        <v>118</v>
      </c>
      <c r="O36" s="1" t="s">
        <v>119</v>
      </c>
    </row>
    <row r="37" spans="5:15" s="2" customFormat="1" ht="19.7" customHeight="1" x14ac:dyDescent="0.2">
      <c r="E37" s="1" t="s">
        <v>120</v>
      </c>
      <c r="I37" s="1" t="s">
        <v>121</v>
      </c>
      <c r="O37" s="4" t="s">
        <v>122</v>
      </c>
    </row>
    <row r="38" spans="5:15" s="2" customFormat="1" ht="19.7" customHeight="1" x14ac:dyDescent="0.2">
      <c r="E38" s="4" t="s">
        <v>123</v>
      </c>
      <c r="I38" s="4" t="s">
        <v>124</v>
      </c>
      <c r="O38" s="1" t="s">
        <v>125</v>
      </c>
    </row>
    <row r="39" spans="5:15" s="2" customFormat="1" ht="19.7" customHeight="1" x14ac:dyDescent="0.2">
      <c r="E39" s="1" t="s">
        <v>126</v>
      </c>
      <c r="I39" s="1" t="s">
        <v>127</v>
      </c>
      <c r="O39" s="4" t="s">
        <v>128</v>
      </c>
    </row>
    <row r="40" spans="5:15" s="2" customFormat="1" ht="19.7" customHeight="1" x14ac:dyDescent="0.2">
      <c r="E40" s="4" t="s">
        <v>129</v>
      </c>
      <c r="I40" s="4" t="s">
        <v>130</v>
      </c>
      <c r="O40" s="1" t="s">
        <v>131</v>
      </c>
    </row>
    <row r="41" spans="5:15" s="2" customFormat="1" ht="19.7" customHeight="1" x14ac:dyDescent="0.2">
      <c r="E41" s="1" t="s">
        <v>132</v>
      </c>
      <c r="I41" s="1" t="s">
        <v>133</v>
      </c>
      <c r="O41" s="4" t="s">
        <v>134</v>
      </c>
    </row>
    <row r="42" spans="5:15" s="2" customFormat="1" ht="19.7" customHeight="1" x14ac:dyDescent="0.2">
      <c r="E42" s="4" t="s">
        <v>135</v>
      </c>
      <c r="I42" s="4" t="s">
        <v>136</v>
      </c>
      <c r="O42" s="1" t="s">
        <v>137</v>
      </c>
    </row>
    <row r="43" spans="5:15" s="2" customFormat="1" ht="19.7" customHeight="1" x14ac:dyDescent="0.2">
      <c r="E43" s="1" t="s">
        <v>138</v>
      </c>
      <c r="I43" s="1" t="s">
        <v>139</v>
      </c>
      <c r="O43" s="4" t="s">
        <v>140</v>
      </c>
    </row>
    <row r="44" spans="5:15" s="2" customFormat="1" ht="19.7" customHeight="1" x14ac:dyDescent="0.2">
      <c r="E44" s="4" t="s">
        <v>141</v>
      </c>
      <c r="I44" s="4" t="s">
        <v>142</v>
      </c>
      <c r="O44" s="1" t="s">
        <v>143</v>
      </c>
    </row>
    <row r="45" spans="5:15" s="2" customFormat="1" ht="19.7" customHeight="1" x14ac:dyDescent="0.2">
      <c r="E45" s="1" t="s">
        <v>144</v>
      </c>
      <c r="I45" s="1" t="s">
        <v>145</v>
      </c>
      <c r="O45" s="4" t="s">
        <v>146</v>
      </c>
    </row>
    <row r="46" spans="5:15" s="2" customFormat="1" ht="19.7" customHeight="1" x14ac:dyDescent="0.2">
      <c r="E46" s="4" t="s">
        <v>147</v>
      </c>
      <c r="I46" s="4" t="s">
        <v>148</v>
      </c>
      <c r="O46" s="1" t="s">
        <v>149</v>
      </c>
    </row>
    <row r="47" spans="5:15" s="2" customFormat="1" ht="19.7" customHeight="1" x14ac:dyDescent="0.2">
      <c r="E47" s="1" t="s">
        <v>150</v>
      </c>
      <c r="I47" s="1" t="s">
        <v>151</v>
      </c>
      <c r="O47" s="4" t="s">
        <v>152</v>
      </c>
    </row>
    <row r="48" spans="5:15" s="2" customFormat="1" ht="19.7" customHeight="1" x14ac:dyDescent="0.2">
      <c r="E48" s="4" t="s">
        <v>153</v>
      </c>
      <c r="I48" s="4" t="s">
        <v>154</v>
      </c>
      <c r="O48" s="1" t="s">
        <v>155</v>
      </c>
    </row>
    <row r="49" spans="9:15" s="2" customFormat="1" ht="19.7" customHeight="1" x14ac:dyDescent="0.2">
      <c r="I49" s="1" t="s">
        <v>156</v>
      </c>
      <c r="O49" s="4" t="s">
        <v>157</v>
      </c>
    </row>
    <row r="50" spans="9:15" s="2" customFormat="1" ht="19.7" customHeight="1" x14ac:dyDescent="0.2">
      <c r="I50" s="4" t="s">
        <v>158</v>
      </c>
      <c r="O50" s="1" t="s">
        <v>159</v>
      </c>
    </row>
    <row r="51" spans="9:15" s="2" customFormat="1" ht="19.7" customHeight="1" x14ac:dyDescent="0.2">
      <c r="I51" s="1" t="s">
        <v>160</v>
      </c>
      <c r="O51" s="4" t="s">
        <v>161</v>
      </c>
    </row>
    <row r="52" spans="9:15" s="2" customFormat="1" ht="19.7" customHeight="1" x14ac:dyDescent="0.2">
      <c r="I52" s="4" t="s">
        <v>162</v>
      </c>
      <c r="O52" s="1" t="s">
        <v>163</v>
      </c>
    </row>
    <row r="53" spans="9:15" s="2" customFormat="1" ht="19.7" customHeight="1" x14ac:dyDescent="0.2">
      <c r="I53" s="1" t="s">
        <v>164</v>
      </c>
      <c r="O53" s="4" t="s">
        <v>165</v>
      </c>
    </row>
    <row r="54" spans="9:15" s="2" customFormat="1" ht="19.7" customHeight="1" x14ac:dyDescent="0.2">
      <c r="I54" s="4" t="s">
        <v>166</v>
      </c>
      <c r="O54" s="1" t="s">
        <v>167</v>
      </c>
    </row>
    <row r="55" spans="9:15" s="2" customFormat="1" ht="19.7" customHeight="1" x14ac:dyDescent="0.2">
      <c r="I55" s="1" t="s">
        <v>168</v>
      </c>
      <c r="O55" s="4" t="s">
        <v>169</v>
      </c>
    </row>
    <row r="56" spans="9:15" s="2" customFormat="1" ht="19.7" customHeight="1" x14ac:dyDescent="0.2">
      <c r="I56" s="4" t="s">
        <v>170</v>
      </c>
      <c r="O56" s="1" t="s">
        <v>171</v>
      </c>
    </row>
    <row r="57" spans="9:15" s="2" customFormat="1" ht="19.7" customHeight="1" x14ac:dyDescent="0.2">
      <c r="I57" s="1" t="s">
        <v>172</v>
      </c>
      <c r="O57" s="4" t="s">
        <v>173</v>
      </c>
    </row>
    <row r="58" spans="9:15" s="2" customFormat="1" ht="19.7" customHeight="1" x14ac:dyDescent="0.2">
      <c r="I58" s="4" t="s">
        <v>174</v>
      </c>
      <c r="O58" s="1" t="s">
        <v>175</v>
      </c>
    </row>
    <row r="59" spans="9:15" s="2" customFormat="1" ht="19.7" customHeight="1" x14ac:dyDescent="0.2">
      <c r="I59" s="1" t="s">
        <v>176</v>
      </c>
      <c r="O59" s="4" t="s">
        <v>177</v>
      </c>
    </row>
    <row r="60" spans="9:15" s="2" customFormat="1" ht="19.7" customHeight="1" x14ac:dyDescent="0.2">
      <c r="I60" s="4" t="s">
        <v>178</v>
      </c>
      <c r="O60" s="1" t="s">
        <v>179</v>
      </c>
    </row>
    <row r="61" spans="9:15" s="2" customFormat="1" ht="19.7" customHeight="1" x14ac:dyDescent="0.2">
      <c r="I61" s="1" t="s">
        <v>180</v>
      </c>
      <c r="O61" s="4" t="s">
        <v>181</v>
      </c>
    </row>
    <row r="62" spans="9:15" s="2" customFormat="1" ht="19.7" customHeight="1" x14ac:dyDescent="0.2">
      <c r="I62" s="4" t="s">
        <v>182</v>
      </c>
      <c r="O62" s="1" t="s">
        <v>183</v>
      </c>
    </row>
    <row r="63" spans="9:15" s="2" customFormat="1" ht="19.7" customHeight="1" x14ac:dyDescent="0.2">
      <c r="I63" s="1" t="s">
        <v>184</v>
      </c>
      <c r="O63" s="4" t="s">
        <v>185</v>
      </c>
    </row>
    <row r="64" spans="9:15" s="2" customFormat="1" ht="24" customHeight="1" x14ac:dyDescent="0.2">
      <c r="O64" s="1" t="s">
        <v>186</v>
      </c>
    </row>
    <row r="65" spans="15:15" s="2" customFormat="1" ht="19.7" customHeight="1" x14ac:dyDescent="0.2">
      <c r="O65" s="4" t="s">
        <v>187</v>
      </c>
    </row>
    <row r="66" spans="15:15" s="2" customFormat="1" ht="19.7" customHeight="1" x14ac:dyDescent="0.2">
      <c r="O66" s="1" t="s">
        <v>188</v>
      </c>
    </row>
    <row r="67" spans="15:15" s="2" customFormat="1" ht="19.7" customHeight="1" x14ac:dyDescent="0.2">
      <c r="O67" s="4" t="s">
        <v>189</v>
      </c>
    </row>
    <row r="68" spans="15:15" s="2" customFormat="1" ht="19.7" customHeight="1" x14ac:dyDescent="0.2">
      <c r="O68" s="1" t="s">
        <v>190</v>
      </c>
    </row>
    <row r="69" spans="15:15" s="2" customFormat="1" ht="19.7" customHeight="1" x14ac:dyDescent="0.2">
      <c r="O69" s="4" t="s">
        <v>191</v>
      </c>
    </row>
    <row r="70" spans="15:15" s="2" customFormat="1" ht="19.7" customHeight="1" x14ac:dyDescent="0.2">
      <c r="O70" s="1" t="s">
        <v>192</v>
      </c>
    </row>
    <row r="71" spans="15:15" s="2" customFormat="1" ht="19.7" customHeight="1" x14ac:dyDescent="0.2">
      <c r="O71" s="4" t="s">
        <v>193</v>
      </c>
    </row>
    <row r="72" spans="15:15" s="2" customFormat="1" ht="19.7" customHeight="1" x14ac:dyDescent="0.2">
      <c r="O72" s="1" t="s">
        <v>194</v>
      </c>
    </row>
    <row r="73" spans="15:15" s="2" customFormat="1" ht="19.7" customHeight="1" x14ac:dyDescent="0.2">
      <c r="O73" s="4" t="s">
        <v>195</v>
      </c>
    </row>
    <row r="74" spans="15:15" s="2" customFormat="1" ht="19.7" customHeight="1" x14ac:dyDescent="0.2">
      <c r="O74" s="1" t="s">
        <v>196</v>
      </c>
    </row>
    <row r="75" spans="15:15" s="2" customFormat="1" ht="19.7" customHeight="1" x14ac:dyDescent="0.2">
      <c r="O75" s="4" t="s">
        <v>197</v>
      </c>
    </row>
    <row r="76" spans="15:15" s="2" customFormat="1" ht="19.7" customHeight="1" x14ac:dyDescent="0.2">
      <c r="O76" s="1" t="s">
        <v>198</v>
      </c>
    </row>
    <row r="77" spans="15:15" s="2" customFormat="1" ht="19.7" customHeight="1" x14ac:dyDescent="0.2">
      <c r="O77" s="4" t="s">
        <v>199</v>
      </c>
    </row>
    <row r="78" spans="15:15" s="2" customFormat="1" ht="19.7" customHeight="1" x14ac:dyDescent="0.2">
      <c r="O78" s="1" t="s">
        <v>200</v>
      </c>
    </row>
    <row r="79" spans="15:15" s="2" customFormat="1" ht="19.7" customHeight="1" x14ac:dyDescent="0.2">
      <c r="O79" s="4" t="s">
        <v>11</v>
      </c>
    </row>
    <row r="80" spans="15:15" s="2" customFormat="1" ht="28.7" customHeight="1" x14ac:dyDescent="0.2"/>
  </sheetData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1"/>
  <dimension ref="A1:E65"/>
  <sheetViews>
    <sheetView tabSelected="1" topLeftCell="A22" workbookViewId="0">
      <pane xSplit="3" topLeftCell="D1" activePane="topRight" state="frozen"/>
      <selection pane="topRight" activeCell="B22" sqref="B1:B1048576"/>
    </sheetView>
  </sheetViews>
  <sheetFormatPr baseColWidth="10" defaultRowHeight="12.75" x14ac:dyDescent="0.2"/>
  <cols>
    <col min="3" max="3" width="21.42578125" customWidth="1"/>
    <col min="4" max="4" width="17.140625" customWidth="1"/>
    <col min="5" max="5" width="14.42578125" customWidth="1"/>
  </cols>
  <sheetData>
    <row r="1" spans="1:5" x14ac:dyDescent="0.2">
      <c r="A1" s="3" t="s">
        <v>201</v>
      </c>
      <c r="B1" s="3" t="s">
        <v>202</v>
      </c>
      <c r="C1" s="3" t="s">
        <v>203</v>
      </c>
      <c r="D1" s="3" t="s">
        <v>204</v>
      </c>
      <c r="E1" s="3" t="s">
        <v>205</v>
      </c>
    </row>
    <row r="2" spans="1:5" x14ac:dyDescent="0.2">
      <c r="A2" s="5" t="s">
        <v>8</v>
      </c>
      <c r="B2" s="5" t="s">
        <v>9</v>
      </c>
      <c r="C2" s="5" t="s">
        <v>206</v>
      </c>
      <c r="D2" s="5" t="s">
        <v>206</v>
      </c>
      <c r="E2" s="5" t="s">
        <v>207</v>
      </c>
    </row>
    <row r="3" spans="1:5" x14ac:dyDescent="0.2">
      <c r="A3" s="7" t="s">
        <v>0</v>
      </c>
      <c r="B3" s="7" t="s">
        <v>1</v>
      </c>
      <c r="C3" s="7" t="s">
        <v>208</v>
      </c>
      <c r="D3" s="7" t="s">
        <v>208</v>
      </c>
      <c r="E3" s="7" t="s">
        <v>209</v>
      </c>
    </row>
    <row r="4" spans="1:5" x14ac:dyDescent="0.2">
      <c r="A4" s="8" t="s">
        <v>0</v>
      </c>
      <c r="B4" s="8" t="s">
        <v>1</v>
      </c>
      <c r="C4" s="8" t="s">
        <v>210</v>
      </c>
      <c r="D4" s="8" t="s">
        <v>210</v>
      </c>
      <c r="E4" s="8" t="s">
        <v>211</v>
      </c>
    </row>
    <row r="5" spans="1:5" x14ac:dyDescent="0.2">
      <c r="A5" s="8" t="s">
        <v>0</v>
      </c>
      <c r="B5" s="8" t="s">
        <v>1</v>
      </c>
      <c r="C5" s="8" t="s">
        <v>212</v>
      </c>
      <c r="D5" s="8" t="s">
        <v>213</v>
      </c>
      <c r="E5" s="8" t="s">
        <v>214</v>
      </c>
    </row>
    <row r="6" spans="1:5" x14ac:dyDescent="0.2">
      <c r="A6" s="8" t="s">
        <v>0</v>
      </c>
      <c r="B6" s="8" t="s">
        <v>1</v>
      </c>
      <c r="C6" s="8" t="s">
        <v>215</v>
      </c>
      <c r="D6" s="8" t="s">
        <v>215</v>
      </c>
      <c r="E6" s="8" t="s">
        <v>216</v>
      </c>
    </row>
    <row r="7" spans="1:5" x14ac:dyDescent="0.2">
      <c r="A7" s="8" t="s">
        <v>0</v>
      </c>
      <c r="B7" s="8" t="s">
        <v>1</v>
      </c>
      <c r="C7" s="8" t="s">
        <v>217</v>
      </c>
      <c r="D7" s="8" t="s">
        <v>217</v>
      </c>
      <c r="E7" s="8" t="s">
        <v>218</v>
      </c>
    </row>
    <row r="8" spans="1:5" x14ac:dyDescent="0.2">
      <c r="A8" s="8" t="s">
        <v>0</v>
      </c>
      <c r="B8" s="8" t="s">
        <v>1</v>
      </c>
      <c r="C8" s="8" t="s">
        <v>219</v>
      </c>
      <c r="D8" s="8" t="s">
        <v>220</v>
      </c>
      <c r="E8" s="8" t="s">
        <v>221</v>
      </c>
    </row>
    <row r="9" spans="1:5" x14ac:dyDescent="0.2">
      <c r="A9" s="8" t="s">
        <v>8</v>
      </c>
      <c r="B9" s="8" t="s">
        <v>9</v>
      </c>
      <c r="C9" s="8" t="s">
        <v>222</v>
      </c>
      <c r="D9" s="8" t="s">
        <v>222</v>
      </c>
      <c r="E9" s="8" t="s">
        <v>223</v>
      </c>
    </row>
    <row r="10" spans="1:5" x14ac:dyDescent="0.2">
      <c r="A10" s="8" t="s">
        <v>8</v>
      </c>
      <c r="B10" s="8" t="s">
        <v>9</v>
      </c>
      <c r="C10" s="8" t="s">
        <v>224</v>
      </c>
      <c r="D10" s="8" t="s">
        <v>224</v>
      </c>
      <c r="E10" s="8" t="s">
        <v>225</v>
      </c>
    </row>
    <row r="11" spans="1:5" x14ac:dyDescent="0.2">
      <c r="A11" s="8" t="s">
        <v>8</v>
      </c>
      <c r="B11" s="8" t="s">
        <v>9</v>
      </c>
      <c r="C11" s="8" t="s">
        <v>226</v>
      </c>
      <c r="D11" s="8" t="s">
        <v>227</v>
      </c>
      <c r="E11" s="8" t="s">
        <v>228</v>
      </c>
    </row>
    <row r="12" spans="1:5" x14ac:dyDescent="0.2">
      <c r="A12" s="7" t="s">
        <v>0</v>
      </c>
      <c r="B12" s="7" t="s">
        <v>1</v>
      </c>
      <c r="C12" s="7" t="s">
        <v>229</v>
      </c>
      <c r="D12" s="7" t="s">
        <v>229</v>
      </c>
      <c r="E12" s="7" t="s">
        <v>230</v>
      </c>
    </row>
    <row r="13" spans="1:5" x14ac:dyDescent="0.2">
      <c r="A13" s="8" t="s">
        <v>0</v>
      </c>
      <c r="B13" s="8" t="s">
        <v>1</v>
      </c>
      <c r="C13" s="8" t="s">
        <v>231</v>
      </c>
      <c r="D13" s="8" t="s">
        <v>231</v>
      </c>
      <c r="E13" s="8" t="s">
        <v>232</v>
      </c>
    </row>
    <row r="14" spans="1:5" x14ac:dyDescent="0.2">
      <c r="A14" s="7" t="s">
        <v>8</v>
      </c>
      <c r="B14" s="7" t="s">
        <v>9</v>
      </c>
      <c r="C14" s="7" t="s">
        <v>233</v>
      </c>
      <c r="D14" s="7" t="s">
        <v>233</v>
      </c>
      <c r="E14" s="7" t="s">
        <v>234</v>
      </c>
    </row>
    <row r="15" spans="1:5" x14ac:dyDescent="0.2">
      <c r="A15" s="8" t="s">
        <v>0</v>
      </c>
      <c r="B15" s="8" t="s">
        <v>1</v>
      </c>
      <c r="C15" s="8" t="s">
        <v>235</v>
      </c>
      <c r="D15" s="8" t="s">
        <v>235</v>
      </c>
      <c r="E15" s="8" t="s">
        <v>236</v>
      </c>
    </row>
    <row r="16" spans="1:5" x14ac:dyDescent="0.2">
      <c r="A16" s="7" t="s">
        <v>0</v>
      </c>
      <c r="B16" s="7" t="s">
        <v>1</v>
      </c>
      <c r="C16" s="7" t="s">
        <v>237</v>
      </c>
      <c r="D16" s="7" t="s">
        <v>237</v>
      </c>
      <c r="E16" s="7" t="s">
        <v>238</v>
      </c>
    </row>
    <row r="17" spans="1:5" x14ac:dyDescent="0.2">
      <c r="A17" s="7" t="s">
        <v>8</v>
      </c>
      <c r="B17" s="7" t="s">
        <v>9</v>
      </c>
      <c r="C17" s="7" t="s">
        <v>239</v>
      </c>
      <c r="D17" s="7" t="s">
        <v>239</v>
      </c>
      <c r="E17" s="7" t="s">
        <v>240</v>
      </c>
    </row>
    <row r="18" spans="1:5" x14ac:dyDescent="0.2">
      <c r="A18" s="8" t="s">
        <v>8</v>
      </c>
      <c r="B18" s="8" t="s">
        <v>9</v>
      </c>
      <c r="C18" s="8" t="s">
        <v>241</v>
      </c>
      <c r="D18" s="8" t="s">
        <v>241</v>
      </c>
      <c r="E18" s="8" t="s">
        <v>242</v>
      </c>
    </row>
    <row r="19" spans="1:5" x14ac:dyDescent="0.2">
      <c r="A19" s="7" t="s">
        <v>0</v>
      </c>
      <c r="B19" s="7" t="s">
        <v>1</v>
      </c>
      <c r="C19" s="7" t="s">
        <v>243</v>
      </c>
      <c r="D19" s="7" t="s">
        <v>243</v>
      </c>
      <c r="E19" s="7" t="s">
        <v>244</v>
      </c>
    </row>
    <row r="20" spans="1:5" x14ac:dyDescent="0.2">
      <c r="A20" s="6" t="s">
        <v>0</v>
      </c>
      <c r="B20" s="6" t="str">
        <f>"Madame"</f>
        <v>Madame</v>
      </c>
      <c r="C20" s="6" t="str">
        <f>"DESMASURES"</f>
        <v>DESMASURES</v>
      </c>
      <c r="D20" s="6" t="str">
        <f>""</f>
        <v/>
      </c>
      <c r="E20" s="6" t="str">
        <f>"Hélène"</f>
        <v>Hélène</v>
      </c>
    </row>
    <row r="21" spans="1:5" x14ac:dyDescent="0.2">
      <c r="A21" s="7" t="s">
        <v>0</v>
      </c>
      <c r="B21" s="7" t="str">
        <f>"Madame"</f>
        <v>Madame</v>
      </c>
      <c r="C21" s="7" t="str">
        <f>"ROMAIN"</f>
        <v>ROMAIN</v>
      </c>
      <c r="D21" s="7" t="str">
        <f>"ALAIZEAU"</f>
        <v>ALAIZEAU</v>
      </c>
      <c r="E21" s="7" t="str">
        <f>"Sophie"</f>
        <v>Sophie</v>
      </c>
    </row>
    <row r="22" spans="1:5" x14ac:dyDescent="0.2">
      <c r="A22" s="8" t="s">
        <v>0</v>
      </c>
      <c r="B22" s="8" t="str">
        <f>"Madame"</f>
        <v>Madame</v>
      </c>
      <c r="C22" s="8" t="str">
        <f>"DAGUENET"</f>
        <v>DAGUENET</v>
      </c>
      <c r="D22" s="8" t="str">
        <f>""</f>
        <v/>
      </c>
      <c r="E22" s="8" t="str">
        <f>"Florence"</f>
        <v>Florence</v>
      </c>
    </row>
    <row r="23" spans="1:5" x14ac:dyDescent="0.2">
      <c r="A23" s="7" t="s">
        <v>8</v>
      </c>
      <c r="B23" s="7" t="str">
        <f>"Monsieur"</f>
        <v>Monsieur</v>
      </c>
      <c r="C23" s="7" t="str">
        <f>"VALLEE"</f>
        <v>VALLEE</v>
      </c>
      <c r="D23" s="7" t="str">
        <f>""</f>
        <v/>
      </c>
      <c r="E23" s="7" t="str">
        <f>"Denis"</f>
        <v>Denis</v>
      </c>
    </row>
    <row r="24" spans="1:5" x14ac:dyDescent="0.2">
      <c r="A24" s="8" t="s">
        <v>0</v>
      </c>
      <c r="B24" s="8" t="str">
        <f>"Madame"</f>
        <v>Madame</v>
      </c>
      <c r="C24" s="8" t="str">
        <f>"ICHOU"</f>
        <v>ICHOU</v>
      </c>
      <c r="D24" s="8" t="str">
        <f>""</f>
        <v/>
      </c>
      <c r="E24" s="8" t="str">
        <f>"Valérie"</f>
        <v>Valérie</v>
      </c>
    </row>
    <row r="25" spans="1:5" x14ac:dyDescent="0.2">
      <c r="A25" s="7" t="s">
        <v>0</v>
      </c>
      <c r="B25" s="7" t="str">
        <f>"Madame"</f>
        <v>Madame</v>
      </c>
      <c r="C25" s="7" t="str">
        <f>"KUBIAK"</f>
        <v>KUBIAK</v>
      </c>
      <c r="D25" s="7" t="str">
        <f>"KUBIAK"</f>
        <v>KUBIAK</v>
      </c>
      <c r="E25" s="7" t="str">
        <f>"Natacha"</f>
        <v>Natacha</v>
      </c>
    </row>
    <row r="26" spans="1:5" x14ac:dyDescent="0.2">
      <c r="A26" s="8" t="s">
        <v>8</v>
      </c>
      <c r="B26" s="8" t="str">
        <f>"Monsieur"</f>
        <v>Monsieur</v>
      </c>
      <c r="C26" s="8" t="str">
        <f>"PAYSAN"</f>
        <v>PAYSAN</v>
      </c>
      <c r="D26" s="8" t="str">
        <f>""</f>
        <v/>
      </c>
      <c r="E26" s="8" t="str">
        <f>"Pascal"</f>
        <v>Pascal</v>
      </c>
    </row>
    <row r="27" spans="1:5" x14ac:dyDescent="0.2">
      <c r="A27" s="7" t="s">
        <v>0</v>
      </c>
      <c r="B27" s="7" t="str">
        <f>"Madame"</f>
        <v>Madame</v>
      </c>
      <c r="C27" s="7" t="str">
        <f>"THIRIET"</f>
        <v>THIRIET</v>
      </c>
      <c r="D27" s="7" t="str">
        <f>"THIRIET"</f>
        <v>THIRIET</v>
      </c>
      <c r="E27" s="7" t="str">
        <f>"Maïa"</f>
        <v>Maïa</v>
      </c>
    </row>
    <row r="28" spans="1:5" x14ac:dyDescent="0.2">
      <c r="A28" s="8" t="s">
        <v>8</v>
      </c>
      <c r="B28" s="8" t="str">
        <f>"Monsieur"</f>
        <v>Monsieur</v>
      </c>
      <c r="C28" s="8" t="str">
        <f>"BABO"</f>
        <v>BABO</v>
      </c>
      <c r="D28" s="8" t="str">
        <f>""</f>
        <v/>
      </c>
      <c r="E28" s="8" t="str">
        <f>"Philippe"</f>
        <v>Philippe</v>
      </c>
    </row>
    <row r="29" spans="1:5" x14ac:dyDescent="0.2">
      <c r="A29" s="7" t="s">
        <v>0</v>
      </c>
      <c r="B29" s="7" t="str">
        <f t="shared" ref="B29:B38" si="0">"Madame"</f>
        <v>Madame</v>
      </c>
      <c r="C29" s="7" t="str">
        <f>"MAHIEUX"</f>
        <v>MAHIEUX</v>
      </c>
      <c r="D29" s="7" t="str">
        <f>"MAHIEUX"</f>
        <v>MAHIEUX</v>
      </c>
      <c r="E29" s="7" t="str">
        <f>"Isabelle"</f>
        <v>Isabelle</v>
      </c>
    </row>
    <row r="30" spans="1:5" x14ac:dyDescent="0.2">
      <c r="A30" s="8" t="s">
        <v>0</v>
      </c>
      <c r="B30" s="8" t="str">
        <f t="shared" si="0"/>
        <v>Madame</v>
      </c>
      <c r="C30" s="8" t="str">
        <f>"COURTOIS"</f>
        <v>COURTOIS</v>
      </c>
      <c r="D30" s="8" t="str">
        <f>"COURTOIS"</f>
        <v>COURTOIS</v>
      </c>
      <c r="E30" s="8" t="str">
        <f>"Marinette"</f>
        <v>Marinette</v>
      </c>
    </row>
    <row r="31" spans="1:5" x14ac:dyDescent="0.2">
      <c r="A31" s="7" t="s">
        <v>0</v>
      </c>
      <c r="B31" s="7" t="str">
        <f t="shared" si="0"/>
        <v>Madame</v>
      </c>
      <c r="C31" s="7" t="str">
        <f>"COLOMBO"</f>
        <v>COLOMBO</v>
      </c>
      <c r="D31" s="7" t="str">
        <f>"COLOMBO"</f>
        <v>COLOMBO</v>
      </c>
      <c r="E31" s="7" t="str">
        <f>"Jacqueline"</f>
        <v>Jacqueline</v>
      </c>
    </row>
    <row r="32" spans="1:5" x14ac:dyDescent="0.2">
      <c r="A32" s="8" t="s">
        <v>0</v>
      </c>
      <c r="B32" s="8" t="str">
        <f t="shared" si="0"/>
        <v>Madame</v>
      </c>
      <c r="C32" s="8" t="str">
        <f>"GLUCKMANN-BAILLY"</f>
        <v>GLUCKMANN-BAILLY</v>
      </c>
      <c r="D32" s="8" t="str">
        <f>"GLUCKMANN"</f>
        <v>GLUCKMANN</v>
      </c>
      <c r="E32" s="8" t="str">
        <f>"France"</f>
        <v>France</v>
      </c>
    </row>
    <row r="33" spans="1:5" x14ac:dyDescent="0.2">
      <c r="A33" s="7" t="s">
        <v>0</v>
      </c>
      <c r="B33" s="7" t="str">
        <f t="shared" si="0"/>
        <v>Madame</v>
      </c>
      <c r="C33" s="7" t="str">
        <f>"ROUYER"</f>
        <v>ROUYER</v>
      </c>
      <c r="D33" s="7" t="str">
        <f>"ROUYER"</f>
        <v>ROUYER</v>
      </c>
      <c r="E33" s="7" t="str">
        <f>"Florabelle"</f>
        <v>Florabelle</v>
      </c>
    </row>
    <row r="34" spans="1:5" x14ac:dyDescent="0.2">
      <c r="A34" s="8" t="s">
        <v>0</v>
      </c>
      <c r="B34" s="8" t="str">
        <f t="shared" si="0"/>
        <v>Madame</v>
      </c>
      <c r="C34" s="8" t="str">
        <f>"VANDERHAEGEN"</f>
        <v>VANDERHAEGEN</v>
      </c>
      <c r="D34" s="8" t="str">
        <f>"PERISSOUD"</f>
        <v>PERISSOUD</v>
      </c>
      <c r="E34" s="8" t="str">
        <f>"Marie-Claude"</f>
        <v>Marie-Claude</v>
      </c>
    </row>
    <row r="35" spans="1:5" x14ac:dyDescent="0.2">
      <c r="A35" s="7" t="s">
        <v>0</v>
      </c>
      <c r="B35" s="7" t="str">
        <f t="shared" si="0"/>
        <v>Madame</v>
      </c>
      <c r="C35" s="7" t="str">
        <f>"RUGGERI"</f>
        <v>RUGGERI</v>
      </c>
      <c r="D35" s="7" t="str">
        <f>"RUGGERI"</f>
        <v>RUGGERI</v>
      </c>
      <c r="E35" s="7" t="str">
        <f>"Laurence"</f>
        <v>Laurence</v>
      </c>
    </row>
    <row r="36" spans="1:5" x14ac:dyDescent="0.2">
      <c r="A36" s="8" t="s">
        <v>0</v>
      </c>
      <c r="B36" s="8" t="str">
        <f t="shared" si="0"/>
        <v>Madame</v>
      </c>
      <c r="C36" s="8" t="str">
        <f>"PRAGASSAM"</f>
        <v>PRAGASSAM</v>
      </c>
      <c r="D36" s="8" t="str">
        <f>"PEREIRA"</f>
        <v>PEREIRA</v>
      </c>
      <c r="E36" s="8" t="str">
        <f>"Dominique"</f>
        <v>Dominique</v>
      </c>
    </row>
    <row r="37" spans="1:5" x14ac:dyDescent="0.2">
      <c r="A37" s="7" t="s">
        <v>0</v>
      </c>
      <c r="B37" s="7" t="str">
        <f t="shared" si="0"/>
        <v>Madame</v>
      </c>
      <c r="C37" s="7" t="str">
        <f>"MOGLIA"</f>
        <v>MOGLIA</v>
      </c>
      <c r="D37" s="7" t="str">
        <f>"MOGLIA"</f>
        <v>MOGLIA</v>
      </c>
      <c r="E37" s="7" t="str">
        <f>"Isabelle"</f>
        <v>Isabelle</v>
      </c>
    </row>
    <row r="38" spans="1:5" x14ac:dyDescent="0.2">
      <c r="A38" s="8" t="s">
        <v>0</v>
      </c>
      <c r="B38" s="8" t="str">
        <f t="shared" si="0"/>
        <v>Madame</v>
      </c>
      <c r="C38" s="8" t="str">
        <f>"PAYSAN"</f>
        <v>PAYSAN</v>
      </c>
      <c r="D38" s="8" t="str">
        <f>"PISICCHIO"</f>
        <v>PISICCHIO</v>
      </c>
      <c r="E38" s="8" t="str">
        <f>"Laurence"</f>
        <v>Laurence</v>
      </c>
    </row>
    <row r="39" spans="1:5" x14ac:dyDescent="0.2">
      <c r="A39" s="7" t="s">
        <v>8</v>
      </c>
      <c r="B39" s="7" t="str">
        <f>"Monsieur"</f>
        <v>Monsieur</v>
      </c>
      <c r="C39" s="7" t="str">
        <f>"BEAUDEAU"</f>
        <v>BEAUDEAU</v>
      </c>
      <c r="D39" s="7" t="str">
        <f>""</f>
        <v/>
      </c>
      <c r="E39" s="7" t="str">
        <f>"Marc"</f>
        <v>Marc</v>
      </c>
    </row>
    <row r="40" spans="1:5" x14ac:dyDescent="0.2">
      <c r="A40" s="8" t="s">
        <v>0</v>
      </c>
      <c r="B40" s="8" t="str">
        <f>"Madame"</f>
        <v>Madame</v>
      </c>
      <c r="C40" s="8" t="str">
        <f>"SAIDANI"</f>
        <v>SAIDANI</v>
      </c>
      <c r="D40" s="8" t="str">
        <f>""</f>
        <v/>
      </c>
      <c r="E40" s="8" t="str">
        <f>"Louisa"</f>
        <v>Louisa</v>
      </c>
    </row>
    <row r="41" spans="1:5" x14ac:dyDescent="0.2">
      <c r="A41" s="7" t="s">
        <v>8</v>
      </c>
      <c r="B41" s="7" t="str">
        <f>"Monsieur"</f>
        <v>Monsieur</v>
      </c>
      <c r="C41" s="7" t="str">
        <f>"AUGER"</f>
        <v>AUGER</v>
      </c>
      <c r="D41" s="7" t="str">
        <f>""</f>
        <v/>
      </c>
      <c r="E41" s="7" t="str">
        <f>"Thierry"</f>
        <v>Thierry</v>
      </c>
    </row>
    <row r="42" spans="1:5" x14ac:dyDescent="0.2">
      <c r="A42" s="8" t="s">
        <v>0</v>
      </c>
      <c r="B42" s="8" t="str">
        <f>"Madame"</f>
        <v>Madame</v>
      </c>
      <c r="C42" s="8" t="str">
        <f>"TRIVIDIC"</f>
        <v>TRIVIDIC</v>
      </c>
      <c r="D42" s="8" t="str">
        <f>""</f>
        <v/>
      </c>
      <c r="E42" s="8" t="str">
        <f>"Lénora"</f>
        <v>Lénora</v>
      </c>
    </row>
    <row r="43" spans="1:5" x14ac:dyDescent="0.2">
      <c r="A43" s="7" t="s">
        <v>8</v>
      </c>
      <c r="B43" s="7" t="str">
        <f>"Monsieur"</f>
        <v>Monsieur</v>
      </c>
      <c r="C43" s="7" t="str">
        <f>"GUILLARD"</f>
        <v>GUILLARD</v>
      </c>
      <c r="D43" s="7" t="str">
        <f>""</f>
        <v/>
      </c>
      <c r="E43" s="7" t="str">
        <f>"Marc"</f>
        <v>Marc</v>
      </c>
    </row>
    <row r="44" spans="1:5" x14ac:dyDescent="0.2">
      <c r="A44" s="8" t="s">
        <v>0</v>
      </c>
      <c r="B44" s="8" t="str">
        <f>"Madame"</f>
        <v>Madame</v>
      </c>
      <c r="C44" s="8" t="str">
        <f>"KESZTENBAUM"</f>
        <v>KESZTENBAUM</v>
      </c>
      <c r="D44" s="8" t="str">
        <f>""</f>
        <v/>
      </c>
      <c r="E44" s="8" t="str">
        <f>"Estelle"</f>
        <v>Estelle</v>
      </c>
    </row>
    <row r="45" spans="1:5" x14ac:dyDescent="0.2">
      <c r="A45" s="7" t="s">
        <v>0</v>
      </c>
      <c r="B45" s="7" t="str">
        <f>"Madame"</f>
        <v>Madame</v>
      </c>
      <c r="C45" s="7" t="str">
        <f>"TORZO"</f>
        <v>TORZO</v>
      </c>
      <c r="D45" s="7" t="str">
        <f>""</f>
        <v/>
      </c>
      <c r="E45" s="7" t="str">
        <f>"Laurence"</f>
        <v>Laurence</v>
      </c>
    </row>
    <row r="46" spans="1:5" x14ac:dyDescent="0.2">
      <c r="A46" s="8" t="s">
        <v>8</v>
      </c>
      <c r="B46" s="8" t="str">
        <f>"Monsieur"</f>
        <v>Monsieur</v>
      </c>
      <c r="C46" s="8" t="str">
        <f>"VIDALIS"</f>
        <v>VIDALIS</v>
      </c>
      <c r="D46" s="8" t="str">
        <f>""</f>
        <v/>
      </c>
      <c r="E46" s="8" t="str">
        <f>"Arès"</f>
        <v>Arès</v>
      </c>
    </row>
    <row r="47" spans="1:5" x14ac:dyDescent="0.2">
      <c r="A47" s="7" t="s">
        <v>0</v>
      </c>
      <c r="B47" s="7" t="str">
        <f>"Madame"</f>
        <v>Madame</v>
      </c>
      <c r="C47" s="7" t="str">
        <f>"CARAYON"</f>
        <v>CARAYON</v>
      </c>
      <c r="D47" s="7" t="str">
        <f>""</f>
        <v/>
      </c>
      <c r="E47" s="7" t="str">
        <f>"Pauline"</f>
        <v>Pauline</v>
      </c>
    </row>
    <row r="48" spans="1:5" x14ac:dyDescent="0.2">
      <c r="A48" s="8" t="s">
        <v>0</v>
      </c>
      <c r="B48" s="8" t="str">
        <f>"Madame"</f>
        <v>Madame</v>
      </c>
      <c r="C48" s="8" t="str">
        <f>"GHORBAL"</f>
        <v>GHORBAL</v>
      </c>
      <c r="D48" s="8" t="str">
        <f>""</f>
        <v/>
      </c>
      <c r="E48" s="8" t="str">
        <f>"Sarra"</f>
        <v>Sarra</v>
      </c>
    </row>
    <row r="49" spans="1:5" x14ac:dyDescent="0.2">
      <c r="A49" s="7" t="s">
        <v>0</v>
      </c>
      <c r="B49" s="7" t="str">
        <f>"Madame"</f>
        <v>Madame</v>
      </c>
      <c r="C49" s="7" t="str">
        <f>"VELEZ"</f>
        <v>VELEZ</v>
      </c>
      <c r="D49" s="7" t="str">
        <f>""</f>
        <v/>
      </c>
      <c r="E49" s="7" t="str">
        <f>"Caroline"</f>
        <v>Caroline</v>
      </c>
    </row>
    <row r="50" spans="1:5" x14ac:dyDescent="0.2">
      <c r="A50" s="8" t="s">
        <v>0</v>
      </c>
      <c r="B50" s="8" t="str">
        <f>"Madame"</f>
        <v>Madame</v>
      </c>
      <c r="C50" s="8" t="str">
        <f>"EYMARD"</f>
        <v>EYMARD</v>
      </c>
      <c r="D50" s="8" t="str">
        <f>""</f>
        <v/>
      </c>
      <c r="E50" s="8" t="str">
        <f>"Paule"</f>
        <v>Paule</v>
      </c>
    </row>
    <row r="51" spans="1:5" x14ac:dyDescent="0.2">
      <c r="A51" s="7" t="s">
        <v>0</v>
      </c>
      <c r="B51" s="7" t="str">
        <f>"Madame"</f>
        <v>Madame</v>
      </c>
      <c r="C51" s="7" t="str">
        <f>"DEVIN"</f>
        <v>DEVIN</v>
      </c>
      <c r="D51" s="7" t="str">
        <f>"EJZENBERG"</f>
        <v>EJZENBERG</v>
      </c>
      <c r="E51" s="7" t="str">
        <f>"Catherine"</f>
        <v>Catherine</v>
      </c>
    </row>
    <row r="52" spans="1:5" x14ac:dyDescent="0.2">
      <c r="A52" s="8" t="s">
        <v>8</v>
      </c>
      <c r="B52" s="8" t="str">
        <f>"Monsieur"</f>
        <v>Monsieur</v>
      </c>
      <c r="C52" s="8" t="str">
        <f>"MONADE"</f>
        <v>MONADE</v>
      </c>
      <c r="D52" s="8" t="str">
        <f>""</f>
        <v/>
      </c>
      <c r="E52" s="8" t="str">
        <f>"Vincent"</f>
        <v>Vincent</v>
      </c>
    </row>
    <row r="53" spans="1:5" x14ac:dyDescent="0.2">
      <c r="A53" s="7" t="s">
        <v>0</v>
      </c>
      <c r="B53" s="7" t="str">
        <f>"Madame"</f>
        <v>Madame</v>
      </c>
      <c r="C53" s="7" t="str">
        <f>"ROUAUD"</f>
        <v>ROUAUD</v>
      </c>
      <c r="D53" s="7" t="str">
        <f>""</f>
        <v/>
      </c>
      <c r="E53" s="7" t="str">
        <f>"Carole"</f>
        <v>Carole</v>
      </c>
    </row>
    <row r="54" spans="1:5" x14ac:dyDescent="0.2">
      <c r="A54" s="8" t="s">
        <v>0</v>
      </c>
      <c r="B54" s="8" t="str">
        <f>"Madame"</f>
        <v>Madame</v>
      </c>
      <c r="C54" s="8" t="str">
        <f>"BENSIMON - WEILER"</f>
        <v>BENSIMON - WEILER</v>
      </c>
      <c r="D54" s="8" t="str">
        <f>"BENSIMON"</f>
        <v>BENSIMON</v>
      </c>
      <c r="E54" s="8" t="str">
        <f>"Emmanuelle"</f>
        <v>Emmanuelle</v>
      </c>
    </row>
    <row r="55" spans="1:5" x14ac:dyDescent="0.2">
      <c r="A55" s="7" t="s">
        <v>8</v>
      </c>
      <c r="B55" s="7" t="str">
        <f>"Monsieur"</f>
        <v>Monsieur</v>
      </c>
      <c r="C55" s="7" t="str">
        <f>"VIALLE"</f>
        <v>VIALLE</v>
      </c>
      <c r="D55" s="7" t="str">
        <f>""</f>
        <v/>
      </c>
      <c r="E55" s="7" t="str">
        <f>"Simon"</f>
        <v>Simon</v>
      </c>
    </row>
    <row r="56" spans="1:5" x14ac:dyDescent="0.2">
      <c r="A56" s="8" t="s">
        <v>0</v>
      </c>
      <c r="B56" s="8" t="str">
        <f>"Madame"</f>
        <v>Madame</v>
      </c>
      <c r="C56" s="8" t="str">
        <f>"MEISSONNIER"</f>
        <v>MEISSONNIER</v>
      </c>
      <c r="D56" s="8" t="str">
        <f>""</f>
        <v/>
      </c>
      <c r="E56" s="8" t="str">
        <f>"Stéphanie"</f>
        <v>Stéphanie</v>
      </c>
    </row>
    <row r="57" spans="1:5" x14ac:dyDescent="0.2">
      <c r="A57" s="7" t="s">
        <v>0</v>
      </c>
      <c r="B57" s="7" t="str">
        <f>"Madame"</f>
        <v>Madame</v>
      </c>
      <c r="C57" s="7" t="str">
        <f>"JANNIC"</f>
        <v>JANNIC</v>
      </c>
      <c r="D57" s="7" t="str">
        <f>""</f>
        <v/>
      </c>
      <c r="E57" s="7" t="str">
        <f>"Camille"</f>
        <v>Camille</v>
      </c>
    </row>
    <row r="58" spans="1:5" x14ac:dyDescent="0.2">
      <c r="A58" s="8" t="s">
        <v>8</v>
      </c>
      <c r="B58" s="8" t="str">
        <f>"Monsieur"</f>
        <v>Monsieur</v>
      </c>
      <c r="C58" s="8" t="str">
        <f>"CHAUVIN"</f>
        <v>CHAUVIN</v>
      </c>
      <c r="D58" s="8" t="str">
        <f>""</f>
        <v/>
      </c>
      <c r="E58" s="8" t="str">
        <f>"Mathieu"</f>
        <v>Mathieu</v>
      </c>
    </row>
    <row r="59" spans="1:5" x14ac:dyDescent="0.2">
      <c r="A59" s="7" t="s">
        <v>0</v>
      </c>
      <c r="B59" s="7" t="str">
        <f>"Madame"</f>
        <v>Madame</v>
      </c>
      <c r="C59" s="7" t="str">
        <f>"FASSLER"</f>
        <v>FASSLER</v>
      </c>
      <c r="D59" s="7" t="str">
        <f>""</f>
        <v/>
      </c>
      <c r="E59" s="7" t="str">
        <f>"Julie"</f>
        <v>Julie</v>
      </c>
    </row>
    <row r="60" spans="1:5" x14ac:dyDescent="0.2">
      <c r="A60" s="8" t="s">
        <v>0</v>
      </c>
      <c r="B60" s="8" t="str">
        <f>"Madame"</f>
        <v>Madame</v>
      </c>
      <c r="C60" s="8" t="str">
        <f>"FINET"</f>
        <v>FINET</v>
      </c>
      <c r="D60" s="8" t="str">
        <f>"FINET"</f>
        <v>FINET</v>
      </c>
      <c r="E60" s="8" t="str">
        <f>"Eline"</f>
        <v>Eline</v>
      </c>
    </row>
    <row r="61" spans="1:5" x14ac:dyDescent="0.2">
      <c r="A61" s="7" t="s">
        <v>8</v>
      </c>
      <c r="B61" s="7" t="str">
        <f>"Monsieur"</f>
        <v>Monsieur</v>
      </c>
      <c r="C61" s="7" t="str">
        <f>"COUDERC"</f>
        <v>COUDERC</v>
      </c>
      <c r="D61" s="7" t="str">
        <f>""</f>
        <v/>
      </c>
      <c r="E61" s="7" t="str">
        <f>"Olivier"</f>
        <v>Olivier</v>
      </c>
    </row>
    <row r="62" spans="1:5" x14ac:dyDescent="0.2">
      <c r="A62" s="8" t="s">
        <v>0</v>
      </c>
      <c r="B62" s="8" t="str">
        <f>"Madame"</f>
        <v>Madame</v>
      </c>
      <c r="C62" s="8" t="str">
        <f>"WARSAMA"</f>
        <v>WARSAMA</v>
      </c>
      <c r="D62" s="8" t="str">
        <f>""</f>
        <v/>
      </c>
      <c r="E62" s="8" t="str">
        <f>"Amran"</f>
        <v>Amran</v>
      </c>
    </row>
    <row r="63" spans="1:5" x14ac:dyDescent="0.2">
      <c r="A63" s="7" t="s">
        <v>8</v>
      </c>
      <c r="B63" s="7" t="str">
        <f>"Monsieur"</f>
        <v>Monsieur</v>
      </c>
      <c r="C63" s="7" t="str">
        <f>"GUILLO"</f>
        <v>GUILLO</v>
      </c>
      <c r="D63" s="7" t="str">
        <f>""</f>
        <v/>
      </c>
      <c r="E63" s="7" t="str">
        <f>"Brian"</f>
        <v>Brian</v>
      </c>
    </row>
    <row r="64" spans="1:5" x14ac:dyDescent="0.2">
      <c r="A64" s="8" t="s">
        <v>0</v>
      </c>
      <c r="B64" s="8" t="str">
        <f>"Madame"</f>
        <v>Madame</v>
      </c>
      <c r="C64" s="8" t="str">
        <f>"GRIMAUD"</f>
        <v>GRIMAUD</v>
      </c>
      <c r="D64" s="8" t="str">
        <f>""</f>
        <v/>
      </c>
      <c r="E64" s="8" t="str">
        <f>"Marie"</f>
        <v>Marie</v>
      </c>
    </row>
    <row r="65" spans="1:5" x14ac:dyDescent="0.2">
      <c r="A65" s="7" t="s">
        <v>0</v>
      </c>
      <c r="B65" s="7" t="str">
        <f>"Madame"</f>
        <v>Madame</v>
      </c>
      <c r="C65" s="7" t="str">
        <f>"FAUQUEMBERGUE"</f>
        <v>FAUQUEMBERGUE</v>
      </c>
      <c r="D65" s="7" t="str">
        <f>""</f>
        <v/>
      </c>
      <c r="E65" s="7" t="str">
        <f>"Anne"</f>
        <v>Anne</v>
      </c>
    </row>
  </sheetData>
  <autoFilter ref="A1:E65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Table!$A$1:$A$2</xm:f>
          </x14:formula1>
          <xm:sqref>A1:A1048576</xm:sqref>
        </x14:dataValidation>
        <x14:dataValidation type="list" allowBlank="1" showInputMessage="1" showErrorMessage="1">
          <x14:formula1>
            <xm:f>Table!$C$1:$C$2</xm:f>
          </x14:formula1>
          <xm:sqref>B1:B1048576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 CNL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truong</dc:creator>
  <cp:lastModifiedBy>helene.babillon</cp:lastModifiedBy>
  <dcterms:created xsi:type="dcterms:W3CDTF">2018-01-08T09:36:38Z</dcterms:created>
  <dcterms:modified xsi:type="dcterms:W3CDTF">2018-04-25T14:24:41Z</dcterms:modified>
</cp:coreProperties>
</file>