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yndicat\fsu\Cloud synchronisé FSU\SNAC-FSU Ressources numériques\MCC Instances\Formation\"/>
    </mc:Choice>
  </mc:AlternateContent>
  <bookViews>
    <workbookView xWindow="0" yWindow="0" windowWidth="25200" windowHeight="11850" tabRatio="745"/>
  </bookViews>
  <sheets>
    <sheet name="SL 7.1-1  Dépenses" sheetId="7" r:id="rId1"/>
    <sheet name="SL 7.1-4 Nombre moyen de jours" sheetId="3" r:id="rId2"/>
    <sheet name="SL 7.1-7 Formation ministère" sheetId="8" r:id="rId3"/>
    <sheet name="SL 7.1-8 DIF ministère" sheetId="5" r:id="rId4"/>
  </sheets>
  <calcPr calcId="162913"/>
</workbook>
</file>

<file path=xl/calcChain.xml><?xml version="1.0" encoding="utf-8"?>
<calcChain xmlns="http://schemas.openxmlformats.org/spreadsheetml/2006/main">
  <c r="K43" i="8" l="1"/>
  <c r="H38" i="8"/>
  <c r="G38" i="8"/>
  <c r="F38" i="8"/>
  <c r="E38" i="8"/>
  <c r="D38" i="8"/>
  <c r="C38" i="8"/>
  <c r="H13" i="8"/>
  <c r="G13" i="8"/>
  <c r="F13" i="8"/>
  <c r="E13" i="8"/>
  <c r="D13" i="8"/>
  <c r="C13" i="8"/>
  <c r="F36" i="8"/>
  <c r="E36" i="8"/>
  <c r="D36" i="8"/>
  <c r="C36" i="8"/>
  <c r="E11" i="8"/>
  <c r="D11" i="8"/>
  <c r="C11" i="8"/>
  <c r="E35" i="8"/>
  <c r="D35" i="8"/>
  <c r="C35" i="8"/>
  <c r="E10" i="8"/>
  <c r="D10" i="8"/>
  <c r="C10" i="8"/>
</calcChain>
</file>

<file path=xl/sharedStrings.xml><?xml version="1.0" encoding="utf-8"?>
<sst xmlns="http://schemas.openxmlformats.org/spreadsheetml/2006/main" count="320" uniqueCount="122">
  <si>
    <t>Tous ministères hors enseignement</t>
  </si>
  <si>
    <t>Formation statutaire</t>
  </si>
  <si>
    <t>Formation professionnelle</t>
  </si>
  <si>
    <t>Formation totale</t>
  </si>
  <si>
    <t>Ensemble</t>
  </si>
  <si>
    <t>9,6</t>
  </si>
  <si>
    <t>9,5</t>
  </si>
  <si>
    <t>7,0</t>
  </si>
  <si>
    <t>7,2</t>
  </si>
  <si>
    <t>Catégorie C et ouvriers d’État</t>
  </si>
  <si>
    <t>12,5</t>
  </si>
  <si>
    <t>11,3</t>
  </si>
  <si>
    <t>Catégorie B</t>
  </si>
  <si>
    <t>14,8</t>
  </si>
  <si>
    <t>15,2</t>
  </si>
  <si>
    <t>Catégorie A</t>
  </si>
  <si>
    <t>3,6</t>
  </si>
  <si>
    <t>3,1</t>
  </si>
  <si>
    <t>4,1</t>
  </si>
  <si>
    <t>4,0</t>
  </si>
  <si>
    <t>4,6</t>
  </si>
  <si>
    <t>4,7</t>
  </si>
  <si>
    <t>6,0</t>
  </si>
  <si>
    <t>5,9</t>
  </si>
  <si>
    <t>3,9</t>
  </si>
  <si>
    <t>8,4</t>
  </si>
  <si>
    <t>7,3</t>
  </si>
  <si>
    <t>10,2</t>
  </si>
  <si>
    <t>10,5</t>
  </si>
  <si>
    <t>9,9</t>
  </si>
  <si>
    <t>10,4</t>
  </si>
  <si>
    <t xml:space="preserve">Ensemble </t>
  </si>
  <si>
    <t>5,7</t>
  </si>
  <si>
    <t>5,6</t>
  </si>
  <si>
    <t>6,9</t>
  </si>
  <si>
    <t>8,3</t>
  </si>
  <si>
    <t>7,6</t>
  </si>
  <si>
    <t>13,6</t>
  </si>
  <si>
    <t>14,4</t>
  </si>
  <si>
    <t>3,3</t>
  </si>
  <si>
    <t>2,8</t>
  </si>
  <si>
    <t>2,9</t>
  </si>
  <si>
    <t>3,5</t>
  </si>
  <si>
    <t>4,2</t>
  </si>
  <si>
    <t>3,4</t>
  </si>
  <si>
    <t>6,6</t>
  </si>
  <si>
    <t>7,1</t>
  </si>
  <si>
    <t>6,8</t>
  </si>
  <si>
    <t>3,0</t>
  </si>
  <si>
    <t>10,1</t>
  </si>
  <si>
    <t>11,0</t>
  </si>
  <si>
    <t>10,9</t>
  </si>
  <si>
    <t>Formation statutaire et professionnelle</t>
  </si>
  <si>
    <t>Ministères de l'enseignement</t>
  </si>
  <si>
    <t xml:space="preserve">Services du Premier ministre </t>
  </si>
  <si>
    <t>Ministères sociaux</t>
  </si>
  <si>
    <t>n.d.</t>
  </si>
  <si>
    <t xml:space="preserve">Culture et Communication </t>
  </si>
  <si>
    <t>Ministères économique et financier</t>
  </si>
  <si>
    <t xml:space="preserve">(1) Les ministères de l’enseignement comprennent les ministères de l'Éducation nationale et de l'Enseignement supérieur et Recherche. </t>
  </si>
  <si>
    <r>
      <t>Tous ministères</t>
    </r>
    <r>
      <rPr>
        <b/>
        <vertAlign val="superscript"/>
        <sz val="9"/>
        <rFont val="Calibri Light"/>
        <family val="2"/>
      </rPr>
      <t>(2)</t>
    </r>
  </si>
  <si>
    <r>
      <t>Formation initiale/statutaire</t>
    </r>
    <r>
      <rPr>
        <b/>
        <vertAlign val="superscript"/>
        <sz val="9"/>
        <rFont val="Calibri Light"/>
        <family val="2"/>
      </rPr>
      <t>(1)</t>
    </r>
  </si>
  <si>
    <r>
      <t>Formation continue/professionnelle</t>
    </r>
    <r>
      <rPr>
        <b/>
        <vertAlign val="superscript"/>
        <sz val="9"/>
        <rFont val="Calibri Light"/>
        <family val="2"/>
      </rPr>
      <t>(1)</t>
    </r>
  </si>
  <si>
    <r>
      <t>Formation initiale/statutaire et continue/professionnelle</t>
    </r>
    <r>
      <rPr>
        <b/>
        <vertAlign val="superscript"/>
        <sz val="9"/>
        <rFont val="Calibri Light"/>
        <family val="2"/>
      </rPr>
      <t>(1)</t>
    </r>
  </si>
  <si>
    <r>
      <t>Tous ministères hors enseignement</t>
    </r>
    <r>
      <rPr>
        <b/>
        <vertAlign val="superscript"/>
        <sz val="9"/>
        <rFont val="Calibri Light"/>
        <family val="2"/>
      </rPr>
      <t>(2)</t>
    </r>
  </si>
  <si>
    <t xml:space="preserve">(2) Les ministères de l’enseignement comprennent les ministères de l'Éducation nationale et de l'Enseignement supérieur et Recherche. </t>
  </si>
  <si>
    <t>Source : Enquêtes annuelles Formation, DGAFP - Département des études, des statistiques et des systèmes d'information.</t>
  </si>
  <si>
    <t>Champ : Personnels civils des ministères (hors EPA sous tutelle). Pour le ministère de la Culture, les EPA sont intégrés.</t>
  </si>
  <si>
    <t>(1) Les concepts de formation ne se recoupent pas entre 2002 et 2014 : initiale et continue avant 2008 ; statutaire et professionnelle à partir de 2008.</t>
  </si>
  <si>
    <t xml:space="preserve">(2) Les ministères de l’enseignement comprennent les ministères de l'Éducation nationale et de l'Enseignement supérieur et de la Recherche. </t>
  </si>
  <si>
    <r>
      <t>Formation initiale / statutaire</t>
    </r>
    <r>
      <rPr>
        <vertAlign val="superscript"/>
        <sz val="9"/>
        <rFont val="Calibri Light"/>
        <family val="2"/>
      </rPr>
      <t>(1)</t>
    </r>
  </si>
  <si>
    <r>
      <t>Formation continue / professionnelle</t>
    </r>
    <r>
      <rPr>
        <vertAlign val="superscript"/>
        <sz val="9"/>
        <rFont val="Calibri Light"/>
        <family val="2"/>
      </rPr>
      <t>(1)</t>
    </r>
  </si>
  <si>
    <r>
      <t>Ministères de l'enseignement</t>
    </r>
    <r>
      <rPr>
        <b/>
        <vertAlign val="superscript"/>
        <sz val="9"/>
        <rFont val="Calibri Light"/>
        <family val="2"/>
      </rPr>
      <t>(2)</t>
    </r>
  </si>
  <si>
    <t>(1) Les concepts de formation ne se recoupent pas : initiale et continue avant 2008; statutaire et professionnelle à partir de 2008.</t>
  </si>
  <si>
    <t>(3) Données révisées pour les années 2012 et 2013.</t>
  </si>
  <si>
    <t xml:space="preserve"> -</t>
  </si>
  <si>
    <r>
      <t>2012</t>
    </r>
    <r>
      <rPr>
        <b/>
        <vertAlign val="superscript"/>
        <sz val="9"/>
        <rFont val="Calibri Light"/>
        <family val="2"/>
      </rPr>
      <t>(3)</t>
    </r>
  </si>
  <si>
    <r>
      <t>2013</t>
    </r>
    <r>
      <rPr>
        <b/>
        <vertAlign val="superscript"/>
        <sz val="9"/>
        <rFont val="Calibri Light"/>
        <family val="2"/>
      </rPr>
      <t>(3)</t>
    </r>
  </si>
  <si>
    <t>Affaires étrangères et Développement international</t>
  </si>
  <si>
    <t>Agriculture, Agro-alimentaire et Forêt</t>
  </si>
  <si>
    <t>Défense</t>
  </si>
  <si>
    <t>Écologie, Développement durable et Énergie</t>
  </si>
  <si>
    <t>Intérieur</t>
  </si>
  <si>
    <t>Justice</t>
  </si>
  <si>
    <t>(2) Pour les ministères de l'enseignement, les données du DIF concernent le personnel de l'administration centrale.</t>
  </si>
  <si>
    <r>
      <t>Ensemble hors enseignement</t>
    </r>
    <r>
      <rPr>
        <b/>
        <vertAlign val="superscript"/>
        <sz val="9"/>
        <rFont val="Calibri Light"/>
        <family val="2"/>
      </rPr>
      <t>(1)</t>
    </r>
  </si>
  <si>
    <r>
      <t>Enseignement</t>
    </r>
    <r>
      <rPr>
        <vertAlign val="superscript"/>
        <sz val="9"/>
        <rFont val="Calibri Light"/>
        <family val="2"/>
      </rPr>
      <t>(1)(2)</t>
    </r>
  </si>
  <si>
    <r>
      <t>Total y compris enseignement</t>
    </r>
    <r>
      <rPr>
        <b/>
        <vertAlign val="superscript"/>
        <sz val="9"/>
        <rFont val="Calibri Light"/>
        <family val="2"/>
      </rPr>
      <t>(1)</t>
    </r>
  </si>
  <si>
    <t>n.d. : Données non disponibles. Les systèmes d'information de certains ministères n'étaient pas en mesure de suivre les ouvertures du DIF notamment lors des premières années de son instauration.</t>
  </si>
  <si>
    <t>Note : L'appellation des ministères renvoie à la nomenclature d'éxécution de la loi de finances initiale de l'année 2014.</t>
  </si>
  <si>
    <r>
      <t>Ministères sociaux</t>
    </r>
    <r>
      <rPr>
        <vertAlign val="superscript"/>
        <sz val="9"/>
        <rFont val="Calibri Light"/>
        <family val="2"/>
      </rPr>
      <t>(*)</t>
    </r>
  </si>
  <si>
    <t>(*) Pour l'année 2012, les données sur la formation des agents du ministère de la Santé n'étant pas disponibles, elles ont été estimées.</t>
  </si>
  <si>
    <t>134 010</t>
  </si>
  <si>
    <t>477 871</t>
  </si>
  <si>
    <t>1 546 519</t>
  </si>
  <si>
    <t>8 957 995</t>
  </si>
  <si>
    <t>(1) Y compris les résultats portant sur la formation interministérielle.</t>
  </si>
  <si>
    <t xml:space="preserve">(3) Sans double compte. </t>
  </si>
  <si>
    <t xml:space="preserve">(*)  Les ministères de l’enseignement comprennent les ministères de l'Éducation nationale et de l'Enseignement supérieur et Recherche. </t>
  </si>
  <si>
    <r>
      <t>Services du Premier ministre</t>
    </r>
    <r>
      <rPr>
        <vertAlign val="superscript"/>
        <sz val="9"/>
        <rFont val="Calibri Light"/>
        <family val="2"/>
      </rPr>
      <t>(1)</t>
    </r>
  </si>
  <si>
    <r>
      <t>Formation interministérielle</t>
    </r>
    <r>
      <rPr>
        <vertAlign val="superscript"/>
        <sz val="9"/>
        <rFont val="Calibri Light"/>
        <family val="2"/>
      </rPr>
      <t>(2)</t>
    </r>
  </si>
  <si>
    <r>
      <t>Ensemble hors enseignement</t>
    </r>
    <r>
      <rPr>
        <b/>
        <vertAlign val="superscript"/>
        <sz val="9"/>
        <rFont val="Calibri Light"/>
        <family val="2"/>
      </rPr>
      <t>(*)(3)</t>
    </r>
  </si>
  <si>
    <r>
      <t>Enseignement</t>
    </r>
    <r>
      <rPr>
        <vertAlign val="superscript"/>
        <sz val="9"/>
        <rFont val="Calibri Light"/>
        <family val="2"/>
      </rPr>
      <t>(*)</t>
    </r>
  </si>
  <si>
    <r>
      <t>Total y compris enseignement</t>
    </r>
    <r>
      <rPr>
        <b/>
        <vertAlign val="superscript"/>
        <sz val="9"/>
        <rFont val="Calibri Light"/>
        <family val="2"/>
      </rPr>
      <t>(*) (3)</t>
    </r>
  </si>
  <si>
    <t>Note : L'appellation des ministères renvoie à la nomenclature d'éxécution de la loi de finances initiale de l'année 2014. Les concepts de formation ne se recoupent pas entre 2002 et 2014 : initiale et continue avant 2008 ; statutaire et professionnelle à partir de 2008.</t>
  </si>
  <si>
    <t>(2) Une partie de ces résultats est déjà incluse dans les bilans des ministères économique et financier et des services du Premier ministre, et n'est donc pas recomptée dans les totaux hors et y compris Éducation nationale, Enseignement supérieur et Recherche.</t>
  </si>
  <si>
    <t>(4) Données révisées pour les années 2012 et 2013.</t>
  </si>
  <si>
    <r>
      <t>2012</t>
    </r>
    <r>
      <rPr>
        <b/>
        <vertAlign val="superscript"/>
        <sz val="9"/>
        <rFont val="Calibri Light"/>
        <family val="2"/>
      </rPr>
      <t>(4)</t>
    </r>
  </si>
  <si>
    <r>
      <t>2013</t>
    </r>
    <r>
      <rPr>
        <b/>
        <vertAlign val="superscript"/>
        <sz val="9"/>
        <rFont val="Calibri Light"/>
        <family val="2"/>
      </rPr>
      <t>(4)</t>
    </r>
  </si>
  <si>
    <t>Note : Du fait des modifications intervenues lors de la collecte des informations en 2012, les données d’évolution sur la formation statutaire ne sont pas disponibles pour les ministères de l’enseignement.</t>
  </si>
  <si>
    <r>
      <rPr>
        <b/>
        <sz val="8"/>
        <rFont val="Calibri Light"/>
        <family val="2"/>
      </rPr>
      <t>La formation au sein des ministères de l’enseignement :</t>
    </r>
    <r>
      <rPr>
        <sz val="8"/>
        <rFont val="Calibri Light"/>
        <family val="2"/>
      </rPr>
      <t xml:space="preserve">
Jusqu’en 2010 inclus, les remontées d’information étaient spécifiques au sein des ministères de l’enseignement et ne correspondaient pas au format de l’enquête annuelle Formation de la DGAFP. Les estimations effectuées par la DGAFP pour la formation des agents concernés n’étaient donc pas totalement comparables aux données fournies par les autres ministères.
Pour 2011, les ministères de l’enseignement n’étaient pas en mesure de transmettre les remontées spécifiques habituelles sur la formation statutaire du fait  de l’intégration des IUFM au sein des universités. 
Pour 2012, ils ont pu répondre pour la première fois à l’enquête annuelle Formation de la DGAFP. Ils ont transmis dans ce cadre, des statistiques sur la formation statutaire ainsi que sur la formation professionnelle des enseignants du premier et du second degré mais correspondant aux années scolaires 2011-2012 et 2012-2013. En parallèle, les remontées habituelles sur la formation professionnelle, ont été fournies à la DGAFP. 
Sur la formation statutaire, les données communiquées pour les années scolaires 2011-2012, 2012-2013 et 2013-2014 ont été retraitées pour fournir des estimations recalées sur les années civiles 2012 et 2013. Ces statistiques sont cependant à comparer avec prudences avec les années antérieures du fait du changement de méthode de collecte de l’information.
Sur la formation professionnelle des enseignants, en revanche, il n’a pas été possible à ce stade d’estimer les statistiques pour les années civiles 2012 et 2013 à partir des résultats fournis dans le cadre de l’enquête. La DGAFP continue donc de publier des indicateurs sur la formation professionnelle des agents des ministères de l’enseignement en se basant sur la même méthode d’estimation que les années antérieures : ainsi, à partir d’informations transmises par la DGESCO (nombre de stagiaires, nombre de semaines stagiaires et les dépenses hors rémunération des stagiaires), la DGAFP procède à l’estimation du nombre de stagiaires et du nombre de jours stagiaires par sexe, par catégorie hiérarchique et par type de formation (formation continue, préparation aux examens et concours). L’estimation du traitement des stagiaires repose sur le nombre de jours stagiaires estimé.
</t>
    </r>
  </si>
  <si>
    <t>7.1-1 : Dépenses de formation des ministères</t>
  </si>
  <si>
    <r>
      <t>7.1-1a : Dépenses de formation initiale/statutaire et continue/professionnelle</t>
    </r>
    <r>
      <rPr>
        <b/>
        <vertAlign val="superscript"/>
        <sz val="9"/>
        <color theme="1"/>
        <rFont val="Calibri Light"/>
        <family val="2"/>
      </rPr>
      <t>(1)</t>
    </r>
    <r>
      <rPr>
        <b/>
        <sz val="9"/>
        <color theme="1"/>
        <rFont val="Calibri Light"/>
        <family val="2"/>
      </rPr>
      <t xml:space="preserve"> des ministères (en millions d'euros)</t>
    </r>
  </si>
  <si>
    <r>
      <t>7.1-1b : Part des dépenses de formation initiale/statutaire et continue/professionnelle</t>
    </r>
    <r>
      <rPr>
        <b/>
        <vertAlign val="superscript"/>
        <sz val="9"/>
        <color theme="1"/>
        <rFont val="Calibri Light"/>
        <family val="2"/>
      </rPr>
      <t>(1)</t>
    </r>
    <r>
      <rPr>
        <b/>
        <sz val="9"/>
        <color theme="1"/>
        <rFont val="Calibri Light"/>
        <family val="2"/>
      </rPr>
      <t xml:space="preserve"> des ministères dans la masse salariale (en %)</t>
    </r>
  </si>
  <si>
    <r>
      <t>7.1-4 : Nombre moyen de jours de formation initiale/statutaire et continue/professionnelle</t>
    </r>
    <r>
      <rPr>
        <b/>
        <vertAlign val="superscript"/>
        <sz val="9"/>
        <rFont val="Calibri Light"/>
        <family val="2"/>
      </rPr>
      <t>(1)</t>
    </r>
    <r>
      <rPr>
        <b/>
        <sz val="9"/>
        <rFont val="Calibri Light"/>
        <family val="2"/>
      </rPr>
      <t xml:space="preserve"> par agent des ministères selon la catégorie hiérarchique</t>
    </r>
  </si>
  <si>
    <t>7.1-7 : La formation par ministère</t>
  </si>
  <si>
    <t>7.1-7a : Effectifs physiques en formation par ministère</t>
  </si>
  <si>
    <t>7.1-7b : Nombre de jours de formation par ministère</t>
  </si>
  <si>
    <t>7.1-7c : Dépenses totales de formation par ministère (en millions d'euros)</t>
  </si>
  <si>
    <t>7.1-8 : Le droit individuel à la formation (DIF) par ministère</t>
  </si>
  <si>
    <t>7.1-8a : Nombre de stagiaires ayant bénéficié du droit individuel à la formation (DIF) selon le ministère</t>
  </si>
  <si>
    <t>7.1-8b : Nombre de jours de formation dans le cadre du droit individuel à la formation (DIF) selon le ministère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</si>
</sst>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
    <numFmt numFmtId="165" formatCode="#,##0.0"/>
    <numFmt numFmtId="166" formatCode="#,##0.00\ &quot;€&quot;"/>
  </numFmts>
  <fonts count="32" x14ac:knownFonts="1">
    <font>
      <sz val="10"/>
      <name val="Arial"/>
      <family val="2"/>
    </font>
    <font>
      <sz val="11"/>
      <color theme="1"/>
      <name val="Calibri"/>
      <family val="2"/>
      <scheme val="minor"/>
    </font>
    <font>
      <sz val="11"/>
      <color theme="1"/>
      <name val="Calibri"/>
      <family val="2"/>
      <scheme val="minor"/>
    </font>
    <font>
      <sz val="8"/>
      <name val="Arial"/>
      <family val="2"/>
    </font>
    <font>
      <sz val="10"/>
      <name val="Arial"/>
      <family val="2"/>
    </font>
    <font>
      <i/>
      <sz val="9"/>
      <name val="Calibri Light"/>
      <family val="2"/>
    </font>
    <font>
      <sz val="9"/>
      <color theme="1"/>
      <name val="Arial"/>
      <family val="2"/>
    </font>
    <font>
      <sz val="9"/>
      <color theme="0"/>
      <name val="Arial"/>
      <family val="2"/>
    </font>
    <font>
      <sz val="8"/>
      <name val="Calibri Light"/>
      <family val="2"/>
    </font>
    <font>
      <sz val="7"/>
      <name val="Calibri Light"/>
      <family val="2"/>
    </font>
    <font>
      <b/>
      <sz val="9"/>
      <name val="Calibri Light"/>
      <family val="2"/>
    </font>
    <font>
      <b/>
      <sz val="8"/>
      <name val="Calibri Light"/>
      <family val="2"/>
    </font>
    <font>
      <i/>
      <sz val="8"/>
      <name val="Calibri Light"/>
      <family val="2"/>
    </font>
    <font>
      <b/>
      <vertAlign val="superscript"/>
      <sz val="9"/>
      <name val="Calibri Light"/>
      <family val="2"/>
    </font>
    <font>
      <sz val="9"/>
      <name val="Calibri Light"/>
      <family val="2"/>
    </font>
    <font>
      <strike/>
      <sz val="9"/>
      <name val="Calibri Light"/>
      <family val="2"/>
    </font>
    <font>
      <b/>
      <strike/>
      <sz val="9"/>
      <name val="Calibri Light"/>
      <family val="2"/>
    </font>
    <font>
      <strike/>
      <sz val="9"/>
      <color theme="0" tint="-0.499984740745262"/>
      <name val="Calibri Light"/>
      <family val="2"/>
    </font>
    <font>
      <sz val="9"/>
      <color theme="0" tint="-0.499984740745262"/>
      <name val="Calibri Light"/>
      <family val="2"/>
    </font>
    <font>
      <b/>
      <strike/>
      <sz val="9"/>
      <color theme="0" tint="-0.499984740745262"/>
      <name val="Calibri Light"/>
      <family val="2"/>
    </font>
    <font>
      <i/>
      <sz val="7"/>
      <name val="Calibri Light"/>
      <family val="2"/>
    </font>
    <font>
      <b/>
      <i/>
      <sz val="9"/>
      <name val="Calibri Light"/>
      <family val="2"/>
    </font>
    <font>
      <vertAlign val="superscript"/>
      <sz val="9"/>
      <name val="Calibri Light"/>
      <family val="2"/>
    </font>
    <font>
      <b/>
      <sz val="9"/>
      <color theme="1"/>
      <name val="Calibri Light"/>
      <family val="2"/>
    </font>
    <font>
      <b/>
      <vertAlign val="superscript"/>
      <sz val="9"/>
      <color theme="1"/>
      <name val="Calibri Light"/>
      <family val="2"/>
    </font>
    <font>
      <sz val="9"/>
      <color theme="1"/>
      <name val="Calibri Light"/>
      <family val="2"/>
    </font>
    <font>
      <sz val="9"/>
      <color indexed="10"/>
      <name val="Calibri Light"/>
      <family val="2"/>
    </font>
    <font>
      <strike/>
      <sz val="9"/>
      <color indexed="8"/>
      <name val="Calibri Light"/>
      <family val="2"/>
    </font>
    <font>
      <sz val="9"/>
      <color indexed="8"/>
      <name val="Calibri Light"/>
      <family val="2"/>
    </font>
    <font>
      <b/>
      <strike/>
      <sz val="9"/>
      <color indexed="8"/>
      <name val="Calibri Light"/>
      <family val="2"/>
    </font>
    <font>
      <sz val="9"/>
      <name val="Arial"/>
      <family val="2"/>
    </font>
    <font>
      <b/>
      <sz val="9"/>
      <name val="Arial"/>
      <family val="2"/>
    </font>
  </fonts>
  <fills count="10">
    <fill>
      <patternFill patternType="none"/>
    </fill>
    <fill>
      <patternFill patternType="gray125"/>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s>
  <borders count="43">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auto="1"/>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auto="1"/>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uble">
        <color auto="1"/>
      </left>
      <right style="thin">
        <color indexed="64"/>
      </right>
      <top/>
      <bottom/>
      <diagonal/>
    </border>
    <border>
      <left style="thin">
        <color indexed="64"/>
      </left>
      <right style="thin">
        <color indexed="64"/>
      </right>
      <top/>
      <bottom style="thin">
        <color indexed="64"/>
      </bottom>
      <diagonal/>
    </border>
    <border>
      <left style="double">
        <color auto="1"/>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auto="1"/>
      </left>
      <right style="thin">
        <color indexed="64"/>
      </right>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top style="thin">
        <color indexed="64"/>
      </top>
      <bottom style="thin">
        <color indexed="64"/>
      </bottom>
      <diagonal/>
    </border>
    <border>
      <left/>
      <right/>
      <top/>
      <bottom style="medium">
        <color auto="1"/>
      </bottom>
      <diagonal/>
    </border>
    <border>
      <left style="thin">
        <color auto="1"/>
      </left>
      <right style="thin">
        <color auto="1"/>
      </right>
      <top style="medium">
        <color auto="1"/>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0">
    <xf numFmtId="0" fontId="0" fillId="0" borderId="0"/>
    <xf numFmtId="0" fontId="3" fillId="6" borderId="1" applyFont="0" applyAlignment="0">
      <alignment horizontal="center" wrapText="1"/>
    </xf>
    <xf numFmtId="0" fontId="2" fillId="4" borderId="0" applyNumberFormat="0" applyBorder="0" applyAlignment="0" applyProtection="0"/>
    <xf numFmtId="0" fontId="2" fillId="5" borderId="0" applyNumberFormat="0" applyBorder="0" applyAlignment="0" applyProtection="0"/>
    <xf numFmtId="44" fontId="4" fillId="0" borderId="0" applyFont="0" applyFill="0" applyBorder="0" applyAlignment="0" applyProtection="0"/>
    <xf numFmtId="0" fontId="4" fillId="0" borderId="0"/>
    <xf numFmtId="0" fontId="6" fillId="2" borderId="0" applyNumberFormat="0" applyBorder="0" applyAlignment="0" applyProtection="0"/>
    <xf numFmtId="0" fontId="7" fillId="3" borderId="0" applyNumberFormat="0" applyBorder="0" applyAlignment="0" applyProtection="0"/>
    <xf numFmtId="9" fontId="4" fillId="0" borderId="0" applyFont="0" applyFill="0" applyBorder="0" applyAlignment="0" applyProtection="0"/>
    <xf numFmtId="0" fontId="1" fillId="0" borderId="0"/>
  </cellStyleXfs>
  <cellXfs count="254">
    <xf numFmtId="0" fontId="0" fillId="0" borderId="0" xfId="0"/>
    <xf numFmtId="0" fontId="10" fillId="0" borderId="0" xfId="0" applyFont="1" applyBorder="1" applyAlignment="1">
      <alignment horizontal="left"/>
    </xf>
    <xf numFmtId="0" fontId="14" fillId="7" borderId="0" xfId="0" applyFont="1" applyFill="1"/>
    <xf numFmtId="164" fontId="14" fillId="7" borderId="0" xfId="0" applyNumberFormat="1" applyFont="1" applyFill="1"/>
    <xf numFmtId="0" fontId="14" fillId="7" borderId="0" xfId="0" applyFont="1" applyFill="1" applyAlignment="1"/>
    <xf numFmtId="164" fontId="14" fillId="0" borderId="2" xfId="0" applyNumberFormat="1" applyFont="1" applyFill="1" applyBorder="1" applyAlignment="1">
      <alignment horizontal="center"/>
    </xf>
    <xf numFmtId="0" fontId="14" fillId="0" borderId="2" xfId="0" applyFont="1" applyFill="1" applyBorder="1" applyAlignment="1">
      <alignment horizontal="center"/>
    </xf>
    <xf numFmtId="164"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3" xfId="0" applyFont="1" applyBorder="1" applyAlignment="1">
      <alignment horizontal="center" wrapText="1"/>
    </xf>
    <xf numFmtId="0" fontId="10" fillId="0" borderId="0" xfId="0" applyFont="1" applyBorder="1" applyAlignment="1">
      <alignment horizontal="left" indent="1"/>
    </xf>
    <xf numFmtId="0" fontId="14" fillId="0" borderId="0" xfId="0" applyFont="1" applyBorder="1" applyAlignment="1">
      <alignment horizontal="center" wrapText="1"/>
    </xf>
    <xf numFmtId="0" fontId="14" fillId="0" borderId="0" xfId="0" applyFont="1" applyBorder="1" applyAlignment="1">
      <alignment horizontal="center"/>
    </xf>
    <xf numFmtId="0" fontId="14" fillId="0" borderId="0" xfId="0" applyFont="1" applyBorder="1" applyAlignment="1">
      <alignment horizontal="left" indent="2"/>
    </xf>
    <xf numFmtId="164" fontId="14" fillId="0" borderId="0" xfId="0" applyNumberFormat="1" applyFont="1" applyBorder="1" applyAlignment="1">
      <alignment horizontal="center"/>
    </xf>
    <xf numFmtId="164" fontId="17" fillId="0" borderId="0" xfId="0" applyNumberFormat="1" applyFont="1" applyFill="1" applyBorder="1" applyAlignment="1">
      <alignment horizontal="center"/>
    </xf>
    <xf numFmtId="164" fontId="18" fillId="0" borderId="0" xfId="0" applyNumberFormat="1" applyFont="1" applyFill="1" applyBorder="1" applyAlignment="1">
      <alignment horizontal="center"/>
    </xf>
    <xf numFmtId="0" fontId="10" fillId="0" borderId="4" xfId="0" applyFont="1" applyBorder="1" applyAlignment="1">
      <alignment horizontal="left" indent="2"/>
    </xf>
    <xf numFmtId="0" fontId="10" fillId="0" borderId="4" xfId="0" applyFont="1" applyBorder="1" applyAlignment="1">
      <alignment horizontal="center" wrapText="1"/>
    </xf>
    <xf numFmtId="164" fontId="10" fillId="0" borderId="4" xfId="0" applyNumberFormat="1" applyFont="1" applyBorder="1" applyAlignment="1">
      <alignment horizontal="center"/>
    </xf>
    <xf numFmtId="164" fontId="19" fillId="0" borderId="4" xfId="0" applyNumberFormat="1" applyFont="1" applyFill="1" applyBorder="1" applyAlignment="1">
      <alignment horizontal="center"/>
    </xf>
    <xf numFmtId="164" fontId="10" fillId="0" borderId="4" xfId="0" applyNumberFormat="1" applyFont="1" applyFill="1" applyBorder="1" applyAlignment="1">
      <alignment horizontal="center"/>
    </xf>
    <xf numFmtId="0" fontId="10" fillId="0" borderId="2" xfId="0" applyFont="1" applyBorder="1" applyAlignment="1">
      <alignment horizontal="left" indent="1"/>
    </xf>
    <xf numFmtId="0" fontId="14" fillId="0" borderId="2" xfId="0" applyFont="1" applyBorder="1" applyAlignment="1">
      <alignment horizontal="center" wrapText="1"/>
    </xf>
    <xf numFmtId="164" fontId="14" fillId="0" borderId="2" xfId="0" applyNumberFormat="1" applyFont="1" applyBorder="1" applyAlignment="1">
      <alignment horizontal="center"/>
    </xf>
    <xf numFmtId="0" fontId="14" fillId="0" borderId="2" xfId="0" applyFont="1" applyBorder="1" applyAlignment="1">
      <alignment horizontal="center"/>
    </xf>
    <xf numFmtId="164" fontId="16" fillId="0" borderId="0" xfId="0" applyNumberFormat="1" applyFont="1" applyFill="1" applyBorder="1" applyAlignment="1">
      <alignment horizontal="center"/>
    </xf>
    <xf numFmtId="164" fontId="10" fillId="0" borderId="0" xfId="0" applyNumberFormat="1" applyFont="1" applyFill="1" applyBorder="1" applyAlignment="1">
      <alignment horizontal="center"/>
    </xf>
    <xf numFmtId="0" fontId="10" fillId="0" borderId="4" xfId="0" applyFont="1" applyBorder="1" applyAlignment="1">
      <alignment horizontal="left" indent="1"/>
    </xf>
    <xf numFmtId="164" fontId="16" fillId="0" borderId="4" xfId="0" applyNumberFormat="1" applyFont="1" applyFill="1" applyBorder="1" applyAlignment="1">
      <alignment horizontal="center"/>
    </xf>
    <xf numFmtId="0" fontId="14" fillId="0" borderId="0" xfId="0" applyFont="1" applyBorder="1" applyAlignment="1">
      <alignment horizontal="left" wrapText="1" indent="2"/>
    </xf>
    <xf numFmtId="0" fontId="14" fillId="7" borderId="0" xfId="0" applyFont="1" applyFill="1" applyBorder="1" applyAlignment="1">
      <alignment horizontal="left"/>
    </xf>
    <xf numFmtId="0" fontId="8" fillId="0" borderId="0" xfId="0" applyFont="1"/>
    <xf numFmtId="0" fontId="12" fillId="0" borderId="0" xfId="0" applyFont="1" applyBorder="1" applyAlignment="1">
      <alignment horizontal="left" vertical="center"/>
    </xf>
    <xf numFmtId="0" fontId="10" fillId="8" borderId="2" xfId="0" applyFont="1" applyFill="1" applyBorder="1" applyAlignment="1">
      <alignment horizontal="left"/>
    </xf>
    <xf numFmtId="0" fontId="14" fillId="8" borderId="2" xfId="0" applyFont="1" applyFill="1" applyBorder="1" applyAlignment="1">
      <alignment horizontal="center" wrapText="1"/>
    </xf>
    <xf numFmtId="164" fontId="14" fillId="8" borderId="2" xfId="0" applyNumberFormat="1" applyFont="1" applyFill="1" applyBorder="1" applyAlignment="1">
      <alignment horizontal="center"/>
    </xf>
    <xf numFmtId="0" fontId="14" fillId="8" borderId="2" xfId="0" applyFont="1" applyFill="1" applyBorder="1" applyAlignment="1">
      <alignment horizontal="center"/>
    </xf>
    <xf numFmtId="0" fontId="14" fillId="8" borderId="2" xfId="0" applyFont="1" applyFill="1" applyBorder="1" applyAlignment="1">
      <alignment horizontal="center" vertical="top" wrapText="1"/>
    </xf>
    <xf numFmtId="164" fontId="14" fillId="0" borderId="0" xfId="0" applyNumberFormat="1" applyFont="1" applyBorder="1" applyAlignment="1">
      <alignment horizontal="center" wrapText="1"/>
    </xf>
    <xf numFmtId="164" fontId="10" fillId="0" borderId="4" xfId="0" applyNumberFormat="1" applyFont="1" applyBorder="1" applyAlignment="1">
      <alignment horizontal="center" wrapText="1"/>
    </xf>
    <xf numFmtId="164" fontId="14" fillId="0" borderId="2" xfId="0" applyNumberFormat="1" applyFont="1" applyBorder="1" applyAlignment="1">
      <alignment horizontal="center" wrapText="1"/>
    </xf>
    <xf numFmtId="0" fontId="10" fillId="7" borderId="0" xfId="0" applyFont="1" applyFill="1" applyBorder="1" applyAlignment="1">
      <alignment horizontal="left" vertical="top" wrapText="1"/>
    </xf>
    <xf numFmtId="0" fontId="9" fillId="7" borderId="0" xfId="0" applyFont="1" applyFill="1" applyBorder="1" applyAlignment="1">
      <alignment horizontal="left"/>
    </xf>
    <xf numFmtId="9" fontId="9" fillId="7" borderId="0" xfId="8" applyNumberFormat="1" applyFont="1" applyFill="1" applyBorder="1" applyAlignment="1">
      <alignment horizontal="left"/>
    </xf>
    <xf numFmtId="0" fontId="20" fillId="7" borderId="0" xfId="0" applyFont="1" applyFill="1" applyBorder="1" applyAlignment="1">
      <alignment horizontal="left"/>
    </xf>
    <xf numFmtId="0" fontId="14" fillId="7" borderId="0" xfId="0" applyFont="1" applyFill="1" applyBorder="1" applyAlignment="1">
      <alignment horizontal="right"/>
    </xf>
    <xf numFmtId="164" fontId="10" fillId="0" borderId="0" xfId="1" applyNumberFormat="1" applyFont="1" applyFill="1" applyBorder="1" applyAlignment="1">
      <alignment horizontal="center" wrapText="1"/>
    </xf>
    <xf numFmtId="0" fontId="14" fillId="0" borderId="0" xfId="1" applyFont="1" applyFill="1" applyBorder="1" applyAlignment="1">
      <alignment horizontal="center" wrapText="1"/>
    </xf>
    <xf numFmtId="0" fontId="10" fillId="0" borderId="0" xfId="1" applyFont="1" applyFill="1" applyBorder="1" applyAlignment="1">
      <alignment horizontal="center" wrapText="1"/>
    </xf>
    <xf numFmtId="0" fontId="5" fillId="0" borderId="0" xfId="1" applyFont="1" applyFill="1" applyBorder="1" applyAlignment="1">
      <alignment horizontal="center" wrapText="1"/>
    </xf>
    <xf numFmtId="164" fontId="14" fillId="0" borderId="0" xfId="1" applyNumberFormat="1" applyFont="1" applyFill="1" applyBorder="1" applyAlignment="1">
      <alignment horizontal="center" wrapText="1"/>
    </xf>
    <xf numFmtId="164" fontId="5" fillId="0" borderId="0" xfId="1" applyNumberFormat="1" applyFont="1" applyFill="1" applyBorder="1" applyAlignment="1">
      <alignment horizontal="center" wrapText="1"/>
    </xf>
    <xf numFmtId="0" fontId="15" fillId="0" borderId="0" xfId="1" applyFont="1" applyFill="1" applyBorder="1" applyAlignment="1">
      <alignment horizontal="center" wrapText="1"/>
    </xf>
    <xf numFmtId="0" fontId="16" fillId="0" borderId="0" xfId="1" applyFont="1" applyFill="1" applyBorder="1" applyAlignment="1">
      <alignment horizontal="center" wrapText="1"/>
    </xf>
    <xf numFmtId="0" fontId="10" fillId="7" borderId="0" xfId="0" applyFont="1" applyFill="1" applyBorder="1" applyAlignment="1">
      <alignment horizontal="left" vertical="top" wrapText="1"/>
    </xf>
    <xf numFmtId="0" fontId="14" fillId="8" borderId="26" xfId="0" applyFont="1" applyFill="1" applyBorder="1" applyAlignment="1">
      <alignment horizontal="center"/>
    </xf>
    <xf numFmtId="0" fontId="14" fillId="0" borderId="27" xfId="0" applyFont="1" applyBorder="1" applyAlignment="1">
      <alignment horizontal="center"/>
    </xf>
    <xf numFmtId="164" fontId="14" fillId="0" borderId="27" xfId="0" applyNumberFormat="1" applyFont="1" applyBorder="1" applyAlignment="1">
      <alignment horizontal="center"/>
    </xf>
    <xf numFmtId="164" fontId="10" fillId="0" borderId="28" xfId="0" applyNumberFormat="1" applyFont="1" applyBorder="1" applyAlignment="1">
      <alignment horizontal="center"/>
    </xf>
    <xf numFmtId="0" fontId="14" fillId="0" borderId="26" xfId="0" applyFont="1" applyBorder="1" applyAlignment="1">
      <alignment horizontal="center"/>
    </xf>
    <xf numFmtId="164" fontId="14" fillId="0" borderId="26" xfId="0" applyNumberFormat="1" applyFont="1" applyBorder="1" applyAlignment="1">
      <alignment horizontal="center"/>
    </xf>
    <xf numFmtId="0" fontId="10" fillId="0" borderId="3" xfId="0" applyFont="1" applyBorder="1" applyAlignment="1">
      <alignment horizontal="center" wrapText="1"/>
    </xf>
    <xf numFmtId="0" fontId="10" fillId="0" borderId="3" xfId="0" applyFont="1" applyBorder="1" applyAlignment="1">
      <alignment horizontal="center"/>
    </xf>
    <xf numFmtId="0" fontId="10" fillId="0" borderId="25" xfId="0" applyFont="1" applyBorder="1" applyAlignment="1">
      <alignment horizontal="center"/>
    </xf>
    <xf numFmtId="0" fontId="10" fillId="0" borderId="3" xfId="0" applyFont="1" applyFill="1" applyBorder="1" applyAlignment="1">
      <alignment horizontal="center"/>
    </xf>
    <xf numFmtId="0" fontId="23" fillId="0" borderId="0" xfId="9" applyFont="1"/>
    <xf numFmtId="0" fontId="25" fillId="0" borderId="0" xfId="9" applyFont="1"/>
    <xf numFmtId="0" fontId="14" fillId="0" borderId="5" xfId="9" applyFont="1" applyBorder="1" applyAlignment="1">
      <alignment horizontal="center" wrapText="1"/>
    </xf>
    <xf numFmtId="0" fontId="10" fillId="0" borderId="10" xfId="9" applyFont="1" applyFill="1" applyBorder="1" applyAlignment="1">
      <alignment horizontal="center" vertical="center" wrapText="1"/>
    </xf>
    <xf numFmtId="0" fontId="10" fillId="0" borderId="11" xfId="9" applyFont="1" applyBorder="1" applyAlignment="1">
      <alignment horizontal="center" vertical="center" wrapText="1"/>
    </xf>
    <xf numFmtId="0" fontId="10" fillId="0" borderId="10" xfId="9" applyFont="1" applyBorder="1" applyAlignment="1">
      <alignment horizontal="center" vertical="center" wrapText="1"/>
    </xf>
    <xf numFmtId="0" fontId="10" fillId="0" borderId="7" xfId="9" applyFont="1" applyBorder="1" applyAlignment="1">
      <alignment horizontal="left"/>
    </xf>
    <xf numFmtId="0" fontId="10" fillId="0" borderId="13" xfId="9" applyFont="1" applyFill="1" applyBorder="1" applyAlignment="1">
      <alignment horizontal="center" wrapText="1"/>
    </xf>
    <xf numFmtId="0" fontId="21" fillId="0" borderId="14" xfId="9" applyFont="1" applyFill="1" applyBorder="1" applyAlignment="1">
      <alignment horizontal="center" wrapText="1"/>
    </xf>
    <xf numFmtId="0" fontId="10" fillId="0" borderId="15" xfId="9" applyFont="1" applyBorder="1" applyAlignment="1">
      <alignment horizontal="center" wrapText="1"/>
    </xf>
    <xf numFmtId="0" fontId="10" fillId="0" borderId="13" xfId="9" applyFont="1" applyBorder="1" applyAlignment="1">
      <alignment horizontal="center" wrapText="1"/>
    </xf>
    <xf numFmtId="0" fontId="10" fillId="7" borderId="13" xfId="9" applyFont="1" applyFill="1" applyBorder="1" applyAlignment="1">
      <alignment horizontal="center" wrapText="1"/>
    </xf>
    <xf numFmtId="0" fontId="14" fillId="0" borderId="8" xfId="9" applyFont="1" applyBorder="1" applyAlignment="1">
      <alignment horizontal="left" indent="1"/>
    </xf>
    <xf numFmtId="165" fontId="14" fillId="0" borderId="16" xfId="9" applyNumberFormat="1" applyFont="1" applyFill="1" applyBorder="1" applyAlignment="1">
      <alignment horizontal="center" wrapText="1"/>
    </xf>
    <xf numFmtId="165" fontId="14" fillId="0" borderId="18" xfId="9" applyNumberFormat="1" applyFont="1" applyBorder="1" applyAlignment="1">
      <alignment horizontal="center" wrapText="1"/>
    </xf>
    <xf numFmtId="165" fontId="14" fillId="0" borderId="16" xfId="9" applyNumberFormat="1" applyFont="1" applyBorder="1" applyAlignment="1">
      <alignment horizontal="center" wrapText="1"/>
    </xf>
    <xf numFmtId="0" fontId="10" fillId="0" borderId="6" xfId="9" applyFont="1" applyBorder="1" applyAlignment="1">
      <alignment horizontal="left" indent="1"/>
    </xf>
    <xf numFmtId="165" fontId="10" fillId="0" borderId="19" xfId="9" applyNumberFormat="1" applyFont="1" applyFill="1" applyBorder="1" applyAlignment="1">
      <alignment horizontal="center" wrapText="1"/>
    </xf>
    <xf numFmtId="165" fontId="10" fillId="0" borderId="20" xfId="9" applyNumberFormat="1" applyFont="1" applyBorder="1" applyAlignment="1">
      <alignment horizontal="center" wrapText="1"/>
    </xf>
    <xf numFmtId="165" fontId="10" fillId="0" borderId="19" xfId="9" applyNumberFormat="1" applyFont="1" applyBorder="1" applyAlignment="1">
      <alignment horizontal="center" wrapText="1"/>
    </xf>
    <xf numFmtId="165" fontId="14" fillId="0" borderId="13" xfId="9" applyNumberFormat="1" applyFont="1" applyFill="1" applyBorder="1" applyAlignment="1">
      <alignment horizontal="center" wrapText="1"/>
    </xf>
    <xf numFmtId="165" fontId="14" fillId="0" borderId="15" xfId="9" applyNumberFormat="1" applyFont="1" applyBorder="1" applyAlignment="1">
      <alignment horizontal="center" wrapText="1"/>
    </xf>
    <xf numFmtId="165" fontId="14" fillId="0" borderId="13" xfId="9" applyNumberFormat="1" applyFont="1" applyBorder="1" applyAlignment="1">
      <alignment horizontal="center" wrapText="1"/>
    </xf>
    <xf numFmtId="165" fontId="26" fillId="0" borderId="13" xfId="9" applyNumberFormat="1" applyFont="1" applyBorder="1" applyAlignment="1">
      <alignment horizontal="center" wrapText="1"/>
    </xf>
    <xf numFmtId="165" fontId="14" fillId="0" borderId="18" xfId="9" applyNumberFormat="1" applyFont="1" applyFill="1" applyBorder="1" applyAlignment="1">
      <alignment horizontal="center" wrapText="1"/>
    </xf>
    <xf numFmtId="165" fontId="15" fillId="9" borderId="16" xfId="9" applyNumberFormat="1" applyFont="1" applyFill="1" applyBorder="1" applyAlignment="1">
      <alignment horizontal="center" wrapText="1"/>
    </xf>
    <xf numFmtId="165" fontId="16" fillId="9" borderId="19" xfId="9" applyNumberFormat="1" applyFont="1" applyFill="1" applyBorder="1" applyAlignment="1">
      <alignment horizontal="center" wrapText="1"/>
    </xf>
    <xf numFmtId="0" fontId="10" fillId="0" borderId="8" xfId="9" applyFont="1" applyBorder="1" applyAlignment="1">
      <alignment horizontal="left"/>
    </xf>
    <xf numFmtId="165" fontId="5" fillId="0" borderId="17" xfId="9" applyNumberFormat="1" applyFont="1" applyFill="1" applyBorder="1" applyAlignment="1">
      <alignment horizontal="center" wrapText="1"/>
    </xf>
    <xf numFmtId="165" fontId="26" fillId="0" borderId="16" xfId="9" applyNumberFormat="1" applyFont="1" applyBorder="1" applyAlignment="1">
      <alignment horizontal="center" wrapText="1"/>
    </xf>
    <xf numFmtId="165" fontId="14" fillId="0" borderId="17" xfId="9" applyNumberFormat="1" applyFont="1" applyFill="1" applyBorder="1" applyAlignment="1">
      <alignment horizontal="center" wrapText="1"/>
    </xf>
    <xf numFmtId="165" fontId="27" fillId="9" borderId="16" xfId="9" applyNumberFormat="1" applyFont="1" applyFill="1" applyBorder="1" applyAlignment="1">
      <alignment horizontal="center" wrapText="1"/>
    </xf>
    <xf numFmtId="165" fontId="28" fillId="0" borderId="16" xfId="9" applyNumberFormat="1" applyFont="1" applyBorder="1" applyAlignment="1">
      <alignment horizontal="center" wrapText="1"/>
    </xf>
    <xf numFmtId="0" fontId="10" fillId="0" borderId="9" xfId="9" applyFont="1" applyBorder="1" applyAlignment="1">
      <alignment horizontal="left" indent="1"/>
    </xf>
    <xf numFmtId="165" fontId="10" fillId="0" borderId="22" xfId="9" applyNumberFormat="1" applyFont="1" applyFill="1" applyBorder="1" applyAlignment="1">
      <alignment horizontal="center" wrapText="1"/>
    </xf>
    <xf numFmtId="165" fontId="10" fillId="0" borderId="23" xfId="9" applyNumberFormat="1" applyFont="1" applyBorder="1" applyAlignment="1">
      <alignment horizontal="center" wrapText="1"/>
    </xf>
    <xf numFmtId="165" fontId="10" fillId="0" borderId="21" xfId="9" applyNumberFormat="1" applyFont="1" applyBorder="1" applyAlignment="1">
      <alignment horizontal="center" wrapText="1"/>
    </xf>
    <xf numFmtId="165" fontId="29" fillId="9" borderId="21" xfId="9" applyNumberFormat="1" applyFont="1" applyFill="1" applyBorder="1" applyAlignment="1">
      <alignment horizontal="center" wrapText="1"/>
    </xf>
    <xf numFmtId="165" fontId="10" fillId="0" borderId="21" xfId="9" applyNumberFormat="1" applyFont="1" applyFill="1" applyBorder="1" applyAlignment="1">
      <alignment horizontal="center" wrapText="1"/>
    </xf>
    <xf numFmtId="0" fontId="14" fillId="0" borderId="0" xfId="9" applyFont="1" applyBorder="1" applyAlignment="1">
      <alignment horizontal="left" vertical="top" wrapText="1"/>
    </xf>
    <xf numFmtId="3" fontId="10" fillId="0" borderId="0" xfId="9" applyNumberFormat="1" applyFont="1" applyFill="1" applyBorder="1" applyAlignment="1">
      <alignment horizontal="center" wrapText="1"/>
    </xf>
    <xf numFmtId="164" fontId="10" fillId="0" borderId="0" xfId="9" applyNumberFormat="1" applyFont="1" applyFill="1" applyBorder="1" applyAlignment="1">
      <alignment horizontal="center" wrapText="1"/>
    </xf>
    <xf numFmtId="165" fontId="10" fillId="0" borderId="0" xfId="9" applyNumberFormat="1" applyFont="1" applyFill="1" applyBorder="1" applyAlignment="1">
      <alignment horizontal="center" wrapText="1"/>
    </xf>
    <xf numFmtId="165" fontId="10" fillId="0" borderId="0" xfId="9" applyNumberFormat="1" applyFont="1" applyBorder="1" applyAlignment="1">
      <alignment horizontal="center" wrapText="1"/>
    </xf>
    <xf numFmtId="165" fontId="29" fillId="0" borderId="0" xfId="9" applyNumberFormat="1" applyFont="1" applyFill="1" applyBorder="1" applyAlignment="1">
      <alignment horizontal="center" wrapText="1"/>
    </xf>
    <xf numFmtId="0" fontId="16" fillId="0" borderId="0" xfId="9" applyFont="1" applyFill="1" applyBorder="1" applyAlignment="1">
      <alignment horizontal="center" wrapText="1"/>
    </xf>
    <xf numFmtId="164" fontId="14" fillId="0" borderId="16" xfId="9" applyNumberFormat="1" applyFont="1" applyFill="1" applyBorder="1" applyAlignment="1">
      <alignment horizontal="center" wrapText="1"/>
    </xf>
    <xf numFmtId="164" fontId="10" fillId="0" borderId="19" xfId="9" applyNumberFormat="1" applyFont="1" applyFill="1" applyBorder="1" applyAlignment="1">
      <alignment horizontal="center" wrapText="1"/>
    </xf>
    <xf numFmtId="164" fontId="14" fillId="0" borderId="13" xfId="9" applyNumberFormat="1" applyFont="1" applyFill="1" applyBorder="1" applyAlignment="1">
      <alignment horizontal="center" wrapText="1"/>
    </xf>
    <xf numFmtId="164" fontId="10" fillId="0" borderId="21" xfId="9" applyNumberFormat="1" applyFont="1" applyFill="1" applyBorder="1" applyAlignment="1">
      <alignment horizontal="center" wrapText="1"/>
    </xf>
    <xf numFmtId="0" fontId="25" fillId="0" borderId="17" xfId="9" applyFont="1" applyBorder="1"/>
    <xf numFmtId="0" fontId="25" fillId="0" borderId="0" xfId="9" applyFont="1" applyBorder="1"/>
    <xf numFmtId="164" fontId="25" fillId="0" borderId="0" xfId="9" applyNumberFormat="1" applyFont="1"/>
    <xf numFmtId="165" fontId="25" fillId="0" borderId="0" xfId="9" applyNumberFormat="1" applyFont="1"/>
    <xf numFmtId="0" fontId="8" fillId="0" borderId="0" xfId="9" applyFont="1" applyBorder="1" applyAlignment="1">
      <alignment horizontal="left" vertical="top" wrapText="1"/>
    </xf>
    <xf numFmtId="0" fontId="8" fillId="0" borderId="0" xfId="9" applyFont="1" applyAlignment="1">
      <alignment horizontal="justify" vertical="top" wrapText="1"/>
    </xf>
    <xf numFmtId="164" fontId="14" fillId="7" borderId="0" xfId="0" applyNumberFormat="1" applyFont="1" applyFill="1" applyBorder="1" applyAlignment="1">
      <alignment horizontal="center"/>
    </xf>
    <xf numFmtId="164" fontId="14" fillId="7" borderId="27" xfId="0" applyNumberFormat="1" applyFont="1" applyFill="1" applyBorder="1" applyAlignment="1">
      <alignment horizontal="center"/>
    </xf>
    <xf numFmtId="0" fontId="14" fillId="7" borderId="0" xfId="0" applyFont="1" applyFill="1" applyBorder="1" applyAlignment="1">
      <alignment horizontal="center" wrapText="1"/>
    </xf>
    <xf numFmtId="0" fontId="14" fillId="7" borderId="27" xfId="0" applyFont="1" applyFill="1" applyBorder="1" applyAlignment="1">
      <alignment horizontal="center" wrapText="1"/>
    </xf>
    <xf numFmtId="164" fontId="10" fillId="7" borderId="4" xfId="0" applyNumberFormat="1" applyFont="1" applyFill="1" applyBorder="1" applyAlignment="1">
      <alignment horizontal="center"/>
    </xf>
    <xf numFmtId="164" fontId="10" fillId="7" borderId="28" xfId="0" applyNumberFormat="1" applyFont="1" applyFill="1" applyBorder="1" applyAlignment="1">
      <alignment horizontal="center"/>
    </xf>
    <xf numFmtId="164" fontId="14" fillId="7" borderId="2" xfId="0" applyNumberFormat="1" applyFont="1" applyFill="1" applyBorder="1" applyAlignment="1">
      <alignment horizontal="center"/>
    </xf>
    <xf numFmtId="0" fontId="14" fillId="7" borderId="2" xfId="0" applyFont="1" applyFill="1" applyBorder="1" applyAlignment="1">
      <alignment horizontal="center"/>
    </xf>
    <xf numFmtId="0" fontId="14" fillId="7" borderId="26" xfId="0" applyFont="1" applyFill="1" applyBorder="1" applyAlignment="1">
      <alignment horizontal="center"/>
    </xf>
    <xf numFmtId="0" fontId="11" fillId="7" borderId="0" xfId="0" applyFont="1" applyFill="1" applyBorder="1" applyAlignment="1">
      <alignment horizontal="left" wrapText="1"/>
    </xf>
    <xf numFmtId="3" fontId="11" fillId="7" borderId="0" xfId="0" applyNumberFormat="1" applyFont="1" applyFill="1" applyBorder="1" applyAlignment="1">
      <alignment horizontal="center" vertical="center"/>
    </xf>
    <xf numFmtId="0" fontId="12" fillId="7" borderId="0" xfId="9" applyFont="1" applyFill="1" applyBorder="1" applyAlignment="1">
      <alignment horizontal="left" vertical="top"/>
    </xf>
    <xf numFmtId="3" fontId="14" fillId="0" borderId="16" xfId="9" applyNumberFormat="1" applyFont="1" applyFill="1" applyBorder="1" applyAlignment="1">
      <alignment horizontal="right" wrapText="1" indent="1"/>
    </xf>
    <xf numFmtId="165" fontId="14" fillId="0" borderId="16" xfId="9" applyNumberFormat="1" applyFont="1" applyFill="1" applyBorder="1" applyAlignment="1">
      <alignment horizontal="right" wrapText="1" indent="1"/>
    </xf>
    <xf numFmtId="165" fontId="14" fillId="0" borderId="18" xfId="9" applyNumberFormat="1" applyFont="1" applyBorder="1" applyAlignment="1">
      <alignment horizontal="right" wrapText="1" indent="1"/>
    </xf>
    <xf numFmtId="165" fontId="14" fillId="0" borderId="16" xfId="9" applyNumberFormat="1" applyFont="1" applyBorder="1" applyAlignment="1">
      <alignment horizontal="right" wrapText="1" indent="1"/>
    </xf>
    <xf numFmtId="165" fontId="14" fillId="7" borderId="16" xfId="9" applyNumberFormat="1" applyFont="1" applyFill="1" applyBorder="1" applyAlignment="1">
      <alignment horizontal="right" wrapText="1" indent="1"/>
    </xf>
    <xf numFmtId="3" fontId="10" fillId="0" borderId="19" xfId="9" applyNumberFormat="1" applyFont="1" applyFill="1" applyBorder="1" applyAlignment="1">
      <alignment horizontal="right" wrapText="1" indent="1"/>
    </xf>
    <xf numFmtId="165" fontId="10" fillId="0" borderId="19" xfId="9" applyNumberFormat="1" applyFont="1" applyFill="1" applyBorder="1" applyAlignment="1">
      <alignment horizontal="right" wrapText="1" indent="1"/>
    </xf>
    <xf numFmtId="165" fontId="10" fillId="0" borderId="20" xfId="9" applyNumberFormat="1" applyFont="1" applyBorder="1" applyAlignment="1">
      <alignment horizontal="right" wrapText="1" indent="1"/>
    </xf>
    <xf numFmtId="165" fontId="10" fillId="0" borderId="19" xfId="9" applyNumberFormat="1" applyFont="1" applyBorder="1" applyAlignment="1">
      <alignment horizontal="right" wrapText="1" indent="1"/>
    </xf>
    <xf numFmtId="165" fontId="10" fillId="7" borderId="19" xfId="9" applyNumberFormat="1" applyFont="1" applyFill="1" applyBorder="1" applyAlignment="1">
      <alignment horizontal="right" wrapText="1" indent="1"/>
    </xf>
    <xf numFmtId="0" fontId="14" fillId="0" borderId="13" xfId="9" applyFont="1" applyFill="1" applyBorder="1" applyAlignment="1">
      <alignment horizontal="right" wrapText="1" indent="1"/>
    </xf>
    <xf numFmtId="165" fontId="14" fillId="0" borderId="13" xfId="9" applyNumberFormat="1" applyFont="1" applyFill="1" applyBorder="1" applyAlignment="1">
      <alignment horizontal="right" wrapText="1" indent="1"/>
    </xf>
    <xf numFmtId="165" fontId="14" fillId="0" borderId="15" xfId="9" applyNumberFormat="1" applyFont="1" applyBorder="1" applyAlignment="1">
      <alignment horizontal="right" wrapText="1" indent="1"/>
    </xf>
    <xf numFmtId="165" fontId="14" fillId="0" borderId="13" xfId="9" applyNumberFormat="1" applyFont="1" applyBorder="1" applyAlignment="1">
      <alignment horizontal="right" wrapText="1" indent="1"/>
    </xf>
    <xf numFmtId="165" fontId="26" fillId="0" borderId="13" xfId="9" applyNumberFormat="1" applyFont="1" applyBorder="1" applyAlignment="1">
      <alignment horizontal="right" wrapText="1" indent="1"/>
    </xf>
    <xf numFmtId="165" fontId="14" fillId="7" borderId="13" xfId="9" applyNumberFormat="1" applyFont="1" applyFill="1" applyBorder="1" applyAlignment="1">
      <alignment horizontal="right" wrapText="1" indent="1"/>
    </xf>
    <xf numFmtId="165" fontId="14" fillId="0" borderId="18" xfId="9" applyNumberFormat="1" applyFont="1" applyFill="1" applyBorder="1" applyAlignment="1">
      <alignment horizontal="right" wrapText="1" indent="1"/>
    </xf>
    <xf numFmtId="165" fontId="15" fillId="9" borderId="16" xfId="9" applyNumberFormat="1" applyFont="1" applyFill="1" applyBorder="1" applyAlignment="1">
      <alignment horizontal="right" wrapText="1" indent="1"/>
    </xf>
    <xf numFmtId="165" fontId="16" fillId="9" borderId="19" xfId="9" applyNumberFormat="1" applyFont="1" applyFill="1" applyBorder="1" applyAlignment="1">
      <alignment horizontal="right" wrapText="1" indent="1"/>
    </xf>
    <xf numFmtId="0" fontId="14" fillId="0" borderId="16" xfId="9" applyFont="1" applyFill="1" applyBorder="1" applyAlignment="1">
      <alignment horizontal="right" wrapText="1" indent="1"/>
    </xf>
    <xf numFmtId="165" fontId="5" fillId="0" borderId="17" xfId="9" applyNumberFormat="1" applyFont="1" applyFill="1" applyBorder="1" applyAlignment="1">
      <alignment horizontal="right" wrapText="1" indent="1"/>
    </xf>
    <xf numFmtId="165" fontId="26" fillId="0" borderId="16" xfId="9" applyNumberFormat="1" applyFont="1" applyBorder="1" applyAlignment="1">
      <alignment horizontal="right" wrapText="1" indent="1"/>
    </xf>
    <xf numFmtId="165" fontId="14" fillId="0" borderId="17" xfId="9" applyNumberFormat="1" applyFont="1" applyFill="1" applyBorder="1" applyAlignment="1">
      <alignment horizontal="right" wrapText="1" indent="1"/>
    </xf>
    <xf numFmtId="165" fontId="27" fillId="9" borderId="16" xfId="9" applyNumberFormat="1" applyFont="1" applyFill="1" applyBorder="1" applyAlignment="1">
      <alignment horizontal="right" wrapText="1" indent="1"/>
    </xf>
    <xf numFmtId="165" fontId="28" fillId="0" borderId="16" xfId="9" applyNumberFormat="1" applyFont="1" applyBorder="1" applyAlignment="1">
      <alignment horizontal="right" wrapText="1" indent="1"/>
    </xf>
    <xf numFmtId="3" fontId="10" fillId="0" borderId="21" xfId="9" applyNumberFormat="1" applyFont="1" applyFill="1" applyBorder="1" applyAlignment="1">
      <alignment horizontal="right" wrapText="1" indent="1"/>
    </xf>
    <xf numFmtId="165" fontId="10" fillId="0" borderId="22" xfId="9" applyNumberFormat="1" applyFont="1" applyFill="1" applyBorder="1" applyAlignment="1">
      <alignment horizontal="right" wrapText="1" indent="1"/>
    </xf>
    <xf numFmtId="165" fontId="10" fillId="0" borderId="23" xfId="9" applyNumberFormat="1" applyFont="1" applyBorder="1" applyAlignment="1">
      <alignment horizontal="right" wrapText="1" indent="1"/>
    </xf>
    <xf numFmtId="165" fontId="10" fillId="0" borderId="21" xfId="9" applyNumberFormat="1" applyFont="1" applyBorder="1" applyAlignment="1">
      <alignment horizontal="right" wrapText="1" indent="1"/>
    </xf>
    <xf numFmtId="165" fontId="29" fillId="9" borderId="21" xfId="9" applyNumberFormat="1" applyFont="1" applyFill="1" applyBorder="1" applyAlignment="1">
      <alignment horizontal="right" wrapText="1" indent="1"/>
    </xf>
    <xf numFmtId="165" fontId="10" fillId="7" borderId="21" xfId="9" applyNumberFormat="1" applyFont="1" applyFill="1" applyBorder="1" applyAlignment="1">
      <alignment horizontal="right" wrapText="1" indent="1"/>
    </xf>
    <xf numFmtId="165" fontId="10" fillId="0" borderId="21" xfId="9" applyNumberFormat="1" applyFont="1" applyFill="1" applyBorder="1" applyAlignment="1">
      <alignment horizontal="right" wrapText="1" indent="1"/>
    </xf>
    <xf numFmtId="0" fontId="14" fillId="7" borderId="0" xfId="0" applyFont="1" applyFill="1" applyBorder="1" applyAlignment="1">
      <alignment wrapText="1"/>
    </xf>
    <xf numFmtId="0" fontId="14" fillId="7" borderId="24" xfId="0" applyFont="1" applyFill="1" applyBorder="1" applyAlignment="1">
      <alignment horizontal="left" wrapText="1"/>
    </xf>
    <xf numFmtId="0" fontId="10" fillId="7" borderId="31" xfId="0" applyFont="1" applyFill="1" applyBorder="1" applyAlignment="1">
      <alignment horizontal="center" wrapText="1"/>
    </xf>
    <xf numFmtId="0" fontId="14" fillId="7" borderId="2" xfId="0" applyFont="1" applyFill="1" applyBorder="1" applyAlignment="1">
      <alignment horizontal="left"/>
    </xf>
    <xf numFmtId="3" fontId="14" fillId="7" borderId="13" xfId="0" applyNumberFormat="1" applyFont="1" applyFill="1" applyBorder="1" applyAlignment="1">
      <alignment horizontal="right" vertical="center" indent="1"/>
    </xf>
    <xf numFmtId="9" fontId="14" fillId="7" borderId="0" xfId="8" applyNumberFormat="1" applyFont="1" applyFill="1" applyBorder="1" applyAlignment="1">
      <alignment horizontal="left"/>
    </xf>
    <xf numFmtId="166" fontId="14" fillId="7" borderId="0" xfId="0" applyNumberFormat="1" applyFont="1" applyFill="1" applyBorder="1" applyAlignment="1">
      <alignment horizontal="left"/>
    </xf>
    <xf numFmtId="3" fontId="14" fillId="7" borderId="16" xfId="0" applyNumberFormat="1" applyFont="1" applyFill="1" applyBorder="1" applyAlignment="1">
      <alignment horizontal="right" vertical="center" indent="1"/>
    </xf>
    <xf numFmtId="0" fontId="14" fillId="7" borderId="0" xfId="0" applyFont="1" applyFill="1" applyBorder="1" applyAlignment="1">
      <alignment horizontal="left" vertical="center" wrapText="1"/>
    </xf>
    <xf numFmtId="0" fontId="5" fillId="7" borderId="0" xfId="0" applyFont="1" applyFill="1" applyBorder="1" applyAlignment="1">
      <alignment horizontal="left"/>
    </xf>
    <xf numFmtId="0" fontId="14" fillId="7" borderId="0" xfId="0" applyFont="1" applyFill="1" applyBorder="1" applyAlignment="1">
      <alignment horizontal="left" wrapText="1"/>
    </xf>
    <xf numFmtId="0" fontId="10" fillId="7" borderId="29" xfId="0" applyFont="1" applyFill="1" applyBorder="1" applyAlignment="1">
      <alignment horizontal="left" wrapText="1"/>
    </xf>
    <xf numFmtId="3" fontId="10" fillId="7" borderId="12" xfId="0" applyNumberFormat="1" applyFont="1" applyFill="1" applyBorder="1" applyAlignment="1">
      <alignment horizontal="right" vertical="center" indent="1"/>
    </xf>
    <xf numFmtId="0" fontId="14" fillId="7" borderId="4" xfId="0" applyFont="1" applyFill="1" applyBorder="1" applyAlignment="1">
      <alignment horizontal="left" wrapText="1"/>
    </xf>
    <xf numFmtId="3" fontId="14" fillId="7" borderId="19" xfId="0" applyNumberFormat="1" applyFont="1" applyFill="1" applyBorder="1" applyAlignment="1">
      <alignment horizontal="right" vertical="center" indent="1"/>
    </xf>
    <xf numFmtId="0" fontId="10" fillId="7" borderId="30" xfId="0" applyFont="1" applyFill="1" applyBorder="1" applyAlignment="1">
      <alignment horizontal="left" wrapText="1"/>
    </xf>
    <xf numFmtId="3" fontId="10" fillId="7" borderId="21" xfId="0" applyNumberFormat="1" applyFont="1" applyFill="1" applyBorder="1" applyAlignment="1">
      <alignment horizontal="right" vertical="center" indent="1"/>
    </xf>
    <xf numFmtId="0" fontId="14" fillId="7" borderId="7" xfId="0" applyFont="1" applyFill="1" applyBorder="1" applyAlignment="1">
      <alignment horizontal="left"/>
    </xf>
    <xf numFmtId="166" fontId="14" fillId="7" borderId="8" xfId="0" applyNumberFormat="1" applyFont="1" applyFill="1" applyBorder="1" applyAlignment="1">
      <alignment horizontal="left"/>
    </xf>
    <xf numFmtId="0" fontId="14" fillId="7" borderId="8" xfId="0" applyFont="1" applyFill="1" applyBorder="1" applyAlignment="1">
      <alignment horizontal="left"/>
    </xf>
    <xf numFmtId="0" fontId="14" fillId="7" borderId="8" xfId="0" applyFont="1" applyFill="1" applyBorder="1" applyAlignment="1">
      <alignment horizontal="left" vertical="center" wrapText="1"/>
    </xf>
    <xf numFmtId="0" fontId="14" fillId="7" borderId="8" xfId="0" applyFont="1" applyFill="1" applyBorder="1" applyAlignment="1">
      <alignment horizontal="left" wrapText="1"/>
    </xf>
    <xf numFmtId="0" fontId="8" fillId="7" borderId="0" xfId="9" applyFont="1" applyFill="1" applyBorder="1" applyAlignment="1">
      <alignment horizontal="left" vertical="top"/>
    </xf>
    <xf numFmtId="0" fontId="10" fillId="7" borderId="0" xfId="0" applyFont="1" applyFill="1" applyBorder="1" applyAlignment="1">
      <alignment horizontal="left" vertical="top"/>
    </xf>
    <xf numFmtId="0" fontId="10" fillId="7" borderId="0" xfId="0" applyFont="1" applyFill="1" applyBorder="1" applyAlignment="1">
      <alignment horizontal="right" vertical="top" indent="1"/>
    </xf>
    <xf numFmtId="0" fontId="10" fillId="7" borderId="0" xfId="0" applyFont="1" applyFill="1" applyBorder="1" applyAlignment="1">
      <alignment horizontal="right" vertical="top" wrapText="1" indent="1"/>
    </xf>
    <xf numFmtId="0" fontId="14" fillId="7" borderId="32" xfId="0" applyFont="1" applyFill="1" applyBorder="1" applyAlignment="1">
      <alignment horizontal="center" vertical="top"/>
    </xf>
    <xf numFmtId="0" fontId="10" fillId="7" borderId="10" xfId="0" applyFont="1" applyFill="1" applyBorder="1" applyAlignment="1">
      <alignment horizontal="right" vertical="center" wrapText="1" indent="1"/>
    </xf>
    <xf numFmtId="3" fontId="14" fillId="7" borderId="7" xfId="0" applyNumberFormat="1" applyFont="1" applyFill="1" applyBorder="1" applyAlignment="1">
      <alignment horizontal="right" indent="1"/>
    </xf>
    <xf numFmtId="3" fontId="14" fillId="7" borderId="13" xfId="0" applyNumberFormat="1" applyFont="1" applyFill="1" applyBorder="1" applyAlignment="1">
      <alignment horizontal="right" indent="1"/>
    </xf>
    <xf numFmtId="3" fontId="14" fillId="7" borderId="8" xfId="0" applyNumberFormat="1" applyFont="1" applyFill="1" applyBorder="1" applyAlignment="1">
      <alignment horizontal="right" indent="1"/>
    </xf>
    <xf numFmtId="3" fontId="14" fillId="7" borderId="16" xfId="0" applyNumberFormat="1" applyFont="1" applyFill="1" applyBorder="1" applyAlignment="1">
      <alignment horizontal="right" indent="1"/>
    </xf>
    <xf numFmtId="3" fontId="14" fillId="7" borderId="8" xfId="0" applyNumberFormat="1" applyFont="1" applyFill="1" applyBorder="1" applyAlignment="1">
      <alignment horizontal="right" wrapText="1" indent="1"/>
    </xf>
    <xf numFmtId="0" fontId="14" fillId="7" borderId="6" xfId="0" applyFont="1" applyFill="1" applyBorder="1" applyAlignment="1">
      <alignment horizontal="left" wrapText="1"/>
    </xf>
    <xf numFmtId="3" fontId="14" fillId="7" borderId="6" xfId="0" applyNumberFormat="1" applyFont="1" applyFill="1" applyBorder="1" applyAlignment="1">
      <alignment horizontal="right" wrapText="1" indent="1"/>
    </xf>
    <xf numFmtId="3" fontId="14" fillId="7" borderId="19" xfId="0" applyNumberFormat="1" applyFont="1" applyFill="1" applyBorder="1" applyAlignment="1">
      <alignment horizontal="right" indent="1"/>
    </xf>
    <xf numFmtId="0" fontId="10" fillId="7" borderId="34" xfId="0" applyFont="1" applyFill="1" applyBorder="1" applyAlignment="1">
      <alignment horizontal="left" wrapText="1"/>
    </xf>
    <xf numFmtId="3" fontId="10" fillId="7" borderId="34" xfId="0" applyNumberFormat="1" applyFont="1" applyFill="1" applyBorder="1" applyAlignment="1">
      <alignment horizontal="right" wrapText="1" indent="1"/>
    </xf>
    <xf numFmtId="3" fontId="10" fillId="7" borderId="12" xfId="0" applyNumberFormat="1" applyFont="1" applyFill="1" applyBorder="1" applyAlignment="1">
      <alignment horizontal="right" indent="1"/>
    </xf>
    <xf numFmtId="0" fontId="14" fillId="7" borderId="34" xfId="0" applyFont="1" applyFill="1" applyBorder="1" applyAlignment="1">
      <alignment horizontal="left" wrapText="1"/>
    </xf>
    <xf numFmtId="3" fontId="14" fillId="7" borderId="34" xfId="0" applyNumberFormat="1" applyFont="1" applyFill="1" applyBorder="1" applyAlignment="1">
      <alignment horizontal="right" wrapText="1" indent="1"/>
    </xf>
    <xf numFmtId="3" fontId="14" fillId="7" borderId="12" xfId="0" applyNumberFormat="1" applyFont="1" applyFill="1" applyBorder="1" applyAlignment="1">
      <alignment horizontal="right" wrapText="1" indent="1"/>
    </xf>
    <xf numFmtId="0" fontId="10" fillId="7" borderId="9" xfId="0" applyFont="1" applyFill="1" applyBorder="1" applyAlignment="1">
      <alignment horizontal="left" wrapText="1"/>
    </xf>
    <xf numFmtId="3" fontId="10" fillId="7" borderId="9" xfId="0" applyNumberFormat="1" applyFont="1" applyFill="1" applyBorder="1" applyAlignment="1">
      <alignment horizontal="right" wrapText="1" indent="1"/>
    </xf>
    <xf numFmtId="3" fontId="10" fillId="7" borderId="21" xfId="0" applyNumberFormat="1" applyFont="1" applyFill="1" applyBorder="1" applyAlignment="1">
      <alignment horizontal="right" indent="1"/>
    </xf>
    <xf numFmtId="0" fontId="12" fillId="7" borderId="0" xfId="0" applyFont="1" applyFill="1" applyBorder="1" applyAlignment="1">
      <alignment horizontal="left" vertical="center"/>
    </xf>
    <xf numFmtId="0" fontId="8" fillId="7" borderId="0" xfId="0" applyFont="1" applyFill="1" applyAlignment="1"/>
    <xf numFmtId="0" fontId="8" fillId="7" borderId="0" xfId="0" applyFont="1" applyFill="1" applyBorder="1" applyAlignment="1">
      <alignment horizontal="left"/>
    </xf>
    <xf numFmtId="0" fontId="8" fillId="7" borderId="0" xfId="0" applyFont="1" applyFill="1" applyBorder="1" applyAlignment="1">
      <alignment horizontal="left" wrapText="1"/>
    </xf>
    <xf numFmtId="0" fontId="30" fillId="7" borderId="0" xfId="0" applyFont="1" applyFill="1" applyAlignment="1"/>
    <xf numFmtId="0" fontId="30" fillId="7" borderId="0" xfId="0" applyFont="1" applyFill="1"/>
    <xf numFmtId="0" fontId="30" fillId="7" borderId="0" xfId="0" applyFont="1" applyFill="1" applyAlignment="1">
      <alignment horizontal="right" indent="1"/>
    </xf>
    <xf numFmtId="0" fontId="10" fillId="7" borderId="32" xfId="0" applyFont="1" applyFill="1" applyBorder="1" applyAlignment="1">
      <alignment horizontal="center" vertical="top"/>
    </xf>
    <xf numFmtId="0" fontId="10" fillId="7" borderId="33" xfId="0" applyFont="1" applyFill="1" applyBorder="1" applyAlignment="1">
      <alignment horizontal="right" vertical="center" wrapText="1" indent="1"/>
    </xf>
    <xf numFmtId="0" fontId="31" fillId="7" borderId="0" xfId="0" applyFont="1" applyFill="1"/>
    <xf numFmtId="3" fontId="14" fillId="7" borderId="14" xfId="0" applyNumberFormat="1" applyFont="1" applyFill="1" applyBorder="1" applyAlignment="1">
      <alignment horizontal="right" indent="1"/>
    </xf>
    <xf numFmtId="3" fontId="14" fillId="7" borderId="17" xfId="0" applyNumberFormat="1" applyFont="1" applyFill="1" applyBorder="1" applyAlignment="1">
      <alignment horizontal="right" indent="1"/>
    </xf>
    <xf numFmtId="3" fontId="14" fillId="7" borderId="39" xfId="0" applyNumberFormat="1" applyFont="1" applyFill="1" applyBorder="1" applyAlignment="1">
      <alignment horizontal="right" indent="1"/>
    </xf>
    <xf numFmtId="3" fontId="10" fillId="7" borderId="35" xfId="0" applyNumberFormat="1" applyFont="1" applyFill="1" applyBorder="1" applyAlignment="1">
      <alignment horizontal="right" indent="1"/>
    </xf>
    <xf numFmtId="3" fontId="14" fillId="7" borderId="12" xfId="0" applyNumberFormat="1" applyFont="1" applyFill="1" applyBorder="1" applyAlignment="1">
      <alignment horizontal="right" indent="1"/>
    </xf>
    <xf numFmtId="3" fontId="14" fillId="7" borderId="35" xfId="0" applyNumberFormat="1" applyFont="1" applyFill="1" applyBorder="1" applyAlignment="1">
      <alignment horizontal="right" indent="1"/>
    </xf>
    <xf numFmtId="3" fontId="10" fillId="7" borderId="22" xfId="0" applyNumberFormat="1" applyFont="1" applyFill="1" applyBorder="1" applyAlignment="1">
      <alignment horizontal="right" indent="1"/>
    </xf>
    <xf numFmtId="0" fontId="8" fillId="7" borderId="0" xfId="0" quotePrefix="1" applyFont="1" applyFill="1" applyAlignment="1">
      <alignment horizontal="left" vertical="center"/>
    </xf>
    <xf numFmtId="0" fontId="30" fillId="7" borderId="0" xfId="0" applyFont="1" applyFill="1" applyAlignment="1">
      <alignment horizontal="right"/>
    </xf>
    <xf numFmtId="3" fontId="14" fillId="7" borderId="37" xfId="0" applyNumberFormat="1" applyFont="1" applyFill="1" applyBorder="1" applyAlignment="1">
      <alignment horizontal="right" indent="1"/>
    </xf>
    <xf numFmtId="3" fontId="14" fillId="7" borderId="38" xfId="0" applyNumberFormat="1" applyFont="1" applyFill="1" applyBorder="1" applyAlignment="1">
      <alignment horizontal="right" indent="1"/>
    </xf>
    <xf numFmtId="3" fontId="14" fillId="7" borderId="40" xfId="0" applyNumberFormat="1" applyFont="1" applyFill="1" applyBorder="1" applyAlignment="1">
      <alignment horizontal="right" indent="1"/>
    </xf>
    <xf numFmtId="1" fontId="10" fillId="7" borderId="36" xfId="0" applyNumberFormat="1" applyFont="1" applyFill="1" applyBorder="1" applyAlignment="1">
      <alignment horizontal="right" indent="1"/>
    </xf>
    <xf numFmtId="1" fontId="10" fillId="7" borderId="12" xfId="0" applyNumberFormat="1" applyFont="1" applyFill="1" applyBorder="1" applyAlignment="1">
      <alignment horizontal="right" indent="1"/>
    </xf>
    <xf numFmtId="1" fontId="14" fillId="7" borderId="36" xfId="0" applyNumberFormat="1" applyFont="1" applyFill="1" applyBorder="1" applyAlignment="1">
      <alignment horizontal="right" indent="1"/>
    </xf>
    <xf numFmtId="1" fontId="14" fillId="7" borderId="12" xfId="0" applyNumberFormat="1" applyFont="1" applyFill="1" applyBorder="1" applyAlignment="1">
      <alignment horizontal="right" indent="1"/>
    </xf>
    <xf numFmtId="1" fontId="10" fillId="7" borderId="41" xfId="0" applyNumberFormat="1" applyFont="1" applyFill="1" applyBorder="1" applyAlignment="1">
      <alignment horizontal="right" indent="1"/>
    </xf>
    <xf numFmtId="1" fontId="10" fillId="7" borderId="21" xfId="0" applyNumberFormat="1" applyFont="1" applyFill="1" applyBorder="1" applyAlignment="1">
      <alignment horizontal="right" indent="1"/>
    </xf>
    <xf numFmtId="0" fontId="10" fillId="7" borderId="42" xfId="0" applyFont="1" applyFill="1" applyBorder="1" applyAlignment="1">
      <alignment horizontal="right" vertical="center" wrapText="1" indent="1"/>
    </xf>
    <xf numFmtId="1" fontId="30" fillId="7" borderId="0" xfId="0" applyNumberFormat="1" applyFont="1" applyFill="1"/>
    <xf numFmtId="0" fontId="8" fillId="0" borderId="0" xfId="9" applyFont="1" applyBorder="1" applyAlignment="1">
      <alignment horizontal="left" vertical="top" wrapText="1"/>
    </xf>
    <xf numFmtId="0" fontId="8" fillId="0" borderId="0" xfId="9" applyFont="1" applyAlignment="1">
      <alignment horizontal="justify" vertical="top" wrapText="1"/>
    </xf>
    <xf numFmtId="0" fontId="0" fillId="0" borderId="0" xfId="0" applyAlignment="1">
      <alignment horizontal="justify" vertical="top" wrapText="1"/>
    </xf>
    <xf numFmtId="0" fontId="12" fillId="0" borderId="24" xfId="9" applyFont="1" applyBorder="1" applyAlignment="1">
      <alignment horizontal="left" vertical="top"/>
    </xf>
    <xf numFmtId="0" fontId="12" fillId="0" borderId="0" xfId="9" applyFont="1" applyBorder="1" applyAlignment="1">
      <alignment horizontal="left" vertical="top"/>
    </xf>
    <xf numFmtId="0" fontId="8" fillId="0" borderId="0" xfId="9" applyFont="1" applyBorder="1" applyAlignment="1">
      <alignment horizontal="left" vertical="top"/>
    </xf>
    <xf numFmtId="0" fontId="8" fillId="0" borderId="0" xfId="9" applyFont="1" applyAlignment="1">
      <alignment horizontal="left" vertical="top" wrapText="1"/>
    </xf>
    <xf numFmtId="0" fontId="12" fillId="0" borderId="0" xfId="0" applyFont="1" applyBorder="1" applyAlignment="1">
      <alignment horizontal="left" vertical="center"/>
    </xf>
    <xf numFmtId="0" fontId="8" fillId="0" borderId="0" xfId="0" applyFont="1" applyBorder="1" applyAlignment="1">
      <alignment horizontal="left"/>
    </xf>
    <xf numFmtId="0" fontId="8" fillId="0" borderId="0" xfId="0" quotePrefix="1" applyFont="1" applyAlignment="1">
      <alignment horizontal="left" vertical="center" wrapText="1"/>
    </xf>
    <xf numFmtId="0" fontId="8" fillId="7" borderId="0" xfId="9" applyFont="1" applyFill="1" applyBorder="1" applyAlignment="1">
      <alignment horizontal="left" vertical="top" wrapText="1"/>
    </xf>
    <xf numFmtId="0" fontId="10" fillId="7" borderId="0" xfId="0" applyFont="1" applyFill="1" applyBorder="1" applyAlignment="1">
      <alignment horizontal="left" vertical="top" wrapText="1"/>
    </xf>
    <xf numFmtId="0" fontId="12" fillId="7" borderId="0" xfId="9" applyFont="1" applyFill="1" applyBorder="1" applyAlignment="1">
      <alignment horizontal="left" vertical="top"/>
    </xf>
  </cellXfs>
  <cellStyles count="10">
    <cellStyle name="20 % - Accent4 2" xfId="2"/>
    <cellStyle name="40 % - Accent3 2" xfId="6"/>
    <cellStyle name="40 % - Accent4 2" xfId="3"/>
    <cellStyle name="Accent4 2" xfId="7"/>
    <cellStyle name="Euro" xfId="4"/>
    <cellStyle name="Normal" xfId="0" builtinId="0"/>
    <cellStyle name="Normal 2" xfId="5"/>
    <cellStyle name="Normal 3" xfId="9"/>
    <cellStyle name="Pourcentage 2" xfId="8"/>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showGridLines="0" tabSelected="1" zoomScaleNormal="100" workbookViewId="0">
      <selection activeCell="O1" sqref="O1"/>
    </sheetView>
  </sheetViews>
  <sheetFormatPr baseColWidth="10" defaultColWidth="9.140625" defaultRowHeight="12" x14ac:dyDescent="0.2"/>
  <cols>
    <col min="1" max="1" width="35.28515625" style="67" customWidth="1"/>
    <col min="2" max="14" width="8.5703125" style="67" customWidth="1"/>
    <col min="15" max="15" width="8.85546875" style="67" customWidth="1"/>
    <col min="16" max="16" width="8.7109375" style="67" bestFit="1" customWidth="1"/>
    <col min="17" max="17" width="8" style="67" customWidth="1"/>
    <col min="18" max="18" width="8.7109375" style="67" bestFit="1" customWidth="1"/>
    <col min="19" max="19" width="8.5703125" style="67" customWidth="1"/>
    <col min="20" max="20" width="8.7109375" style="67" bestFit="1" customWidth="1"/>
    <col min="21" max="21" width="9.140625" style="67" customWidth="1"/>
    <col min="22" max="22" width="8.7109375" style="67" bestFit="1" customWidth="1"/>
    <col min="23" max="23" width="10.28515625" style="67" bestFit="1" customWidth="1"/>
    <col min="24" max="24" width="8.7109375" style="67" bestFit="1" customWidth="1"/>
    <col min="25" max="25" width="10.28515625" style="67" bestFit="1" customWidth="1"/>
    <col min="26" max="16384" width="9.140625" style="67"/>
  </cols>
  <sheetData>
    <row r="1" spans="1:14" x14ac:dyDescent="0.2">
      <c r="A1" s="66" t="s">
        <v>111</v>
      </c>
    </row>
    <row r="3" spans="1:14" ht="15" thickBot="1" x14ac:dyDescent="0.25">
      <c r="A3" s="66" t="s">
        <v>112</v>
      </c>
    </row>
    <row r="4" spans="1:14" ht="14.25" x14ac:dyDescent="0.2">
      <c r="A4" s="68"/>
      <c r="B4" s="69">
        <v>2002</v>
      </c>
      <c r="C4" s="69">
        <v>2003</v>
      </c>
      <c r="D4" s="69">
        <v>2004</v>
      </c>
      <c r="E4" s="69">
        <v>2005</v>
      </c>
      <c r="F4" s="69">
        <v>2006</v>
      </c>
      <c r="G4" s="69">
        <v>2007</v>
      </c>
      <c r="H4" s="70">
        <v>2008</v>
      </c>
      <c r="I4" s="71">
        <v>2009</v>
      </c>
      <c r="J4" s="71">
        <v>2010</v>
      </c>
      <c r="K4" s="71">
        <v>2011</v>
      </c>
      <c r="L4" s="71" t="s">
        <v>76</v>
      </c>
      <c r="M4" s="69" t="s">
        <v>77</v>
      </c>
      <c r="N4" s="69">
        <v>2014</v>
      </c>
    </row>
    <row r="5" spans="1:14" x14ac:dyDescent="0.2">
      <c r="A5" s="72" t="s">
        <v>0</v>
      </c>
      <c r="B5" s="73"/>
      <c r="C5" s="74"/>
      <c r="D5" s="74"/>
      <c r="E5" s="74"/>
      <c r="F5" s="74"/>
      <c r="G5" s="74"/>
      <c r="H5" s="75"/>
      <c r="I5" s="76"/>
      <c r="J5" s="76"/>
      <c r="K5" s="76"/>
      <c r="L5" s="77"/>
      <c r="M5" s="77"/>
      <c r="N5" s="73"/>
    </row>
    <row r="6" spans="1:14" ht="14.25" x14ac:dyDescent="0.2">
      <c r="A6" s="78" t="s">
        <v>70</v>
      </c>
      <c r="B6" s="134">
        <v>854.54469075999998</v>
      </c>
      <c r="C6" s="135">
        <v>902.76968569803375</v>
      </c>
      <c r="D6" s="135">
        <v>834.43228370744544</v>
      </c>
      <c r="E6" s="135">
        <v>753.23359776732354</v>
      </c>
      <c r="F6" s="135">
        <v>784.32951762736138</v>
      </c>
      <c r="G6" s="135">
        <v>802.31724944033226</v>
      </c>
      <c r="H6" s="136">
        <v>801.096228</v>
      </c>
      <c r="I6" s="137">
        <v>753.80768399999999</v>
      </c>
      <c r="J6" s="137">
        <v>726.30359999999996</v>
      </c>
      <c r="K6" s="137">
        <v>648.45957199999998</v>
      </c>
      <c r="L6" s="138">
        <v>695.50373193273379</v>
      </c>
      <c r="M6" s="138">
        <v>844.08273311065818</v>
      </c>
      <c r="N6" s="135">
        <v>844.85097348775696</v>
      </c>
    </row>
    <row r="7" spans="1:14" ht="14.25" x14ac:dyDescent="0.2">
      <c r="A7" s="78" t="s">
        <v>71</v>
      </c>
      <c r="B7" s="134">
        <v>824.0453225110989</v>
      </c>
      <c r="C7" s="135">
        <v>845.41938509494878</v>
      </c>
      <c r="D7" s="135">
        <v>869.06565461276978</v>
      </c>
      <c r="E7" s="135">
        <v>912.63154240197696</v>
      </c>
      <c r="F7" s="135">
        <v>944.787089567772</v>
      </c>
      <c r="G7" s="135">
        <v>992.4910884466907</v>
      </c>
      <c r="H7" s="136">
        <v>912.69459900000004</v>
      </c>
      <c r="I7" s="137">
        <v>914.331051</v>
      </c>
      <c r="J7" s="137">
        <v>867.22313499999996</v>
      </c>
      <c r="K7" s="137">
        <v>843.45894099999998</v>
      </c>
      <c r="L7" s="138">
        <v>907.42694056761013</v>
      </c>
      <c r="M7" s="138">
        <v>880.64633045036237</v>
      </c>
      <c r="N7" s="135">
        <v>883.55489518725483</v>
      </c>
    </row>
    <row r="8" spans="1:14" x14ac:dyDescent="0.2">
      <c r="A8" s="82" t="s">
        <v>3</v>
      </c>
      <c r="B8" s="139">
        <v>1678.5900132710988</v>
      </c>
      <c r="C8" s="140">
        <v>1748.1890707929826</v>
      </c>
      <c r="D8" s="140">
        <v>1703.4979383202153</v>
      </c>
      <c r="E8" s="140">
        <v>1665.8651401693005</v>
      </c>
      <c r="F8" s="140">
        <v>1729.1166071951334</v>
      </c>
      <c r="G8" s="140">
        <v>1794.8083378870231</v>
      </c>
      <c r="H8" s="141">
        <v>1713.790827</v>
      </c>
      <c r="I8" s="142">
        <v>1668.138735</v>
      </c>
      <c r="J8" s="142">
        <v>1593.5267349999999</v>
      </c>
      <c r="K8" s="142">
        <v>1491.9185130000001</v>
      </c>
      <c r="L8" s="143">
        <v>1602.9306725003437</v>
      </c>
      <c r="M8" s="143">
        <v>1724.7290635610204</v>
      </c>
      <c r="N8" s="140">
        <v>1728.4058686750116</v>
      </c>
    </row>
    <row r="9" spans="1:14" ht="14.25" x14ac:dyDescent="0.2">
      <c r="A9" s="72" t="s">
        <v>72</v>
      </c>
      <c r="B9" s="144"/>
      <c r="C9" s="145"/>
      <c r="D9" s="145"/>
      <c r="E9" s="145"/>
      <c r="F9" s="145"/>
      <c r="G9" s="145"/>
      <c r="H9" s="146"/>
      <c r="I9" s="147"/>
      <c r="J9" s="147"/>
      <c r="K9" s="148"/>
      <c r="L9" s="149"/>
      <c r="M9" s="149"/>
      <c r="N9" s="145"/>
    </row>
    <row r="10" spans="1:14" ht="14.25" x14ac:dyDescent="0.2">
      <c r="A10" s="78" t="s">
        <v>70</v>
      </c>
      <c r="B10" s="134">
        <v>1300.6212988032</v>
      </c>
      <c r="C10" s="135">
        <v>1411.1203089999999</v>
      </c>
      <c r="D10" s="135">
        <v>1342.2074373615999</v>
      </c>
      <c r="E10" s="135">
        <v>1269.9517950999998</v>
      </c>
      <c r="F10" s="135">
        <v>1233.6413319999999</v>
      </c>
      <c r="G10" s="135">
        <v>1114.6327349552</v>
      </c>
      <c r="H10" s="150">
        <v>1078.4848159999999</v>
      </c>
      <c r="I10" s="135">
        <v>1007.878733</v>
      </c>
      <c r="J10" s="135">
        <v>889.58460600000001</v>
      </c>
      <c r="K10" s="151"/>
      <c r="L10" s="138">
        <v>217.47028142614681</v>
      </c>
      <c r="M10" s="138">
        <v>243.64027483927731</v>
      </c>
      <c r="N10" s="135">
        <v>235.0706111261897</v>
      </c>
    </row>
    <row r="11" spans="1:14" ht="14.25" x14ac:dyDescent="0.2">
      <c r="A11" s="78" t="s">
        <v>71</v>
      </c>
      <c r="B11" s="134">
        <v>1131.0558210693373</v>
      </c>
      <c r="C11" s="135">
        <v>1028.8209428437024</v>
      </c>
      <c r="D11" s="135">
        <v>1019.9432519934331</v>
      </c>
      <c r="E11" s="135">
        <v>1015.7050407080344</v>
      </c>
      <c r="F11" s="135">
        <v>1017.8265867540745</v>
      </c>
      <c r="G11" s="135">
        <v>1139.4486357396775</v>
      </c>
      <c r="H11" s="150">
        <v>1190.0067409999999</v>
      </c>
      <c r="I11" s="135">
        <v>1264.8985620000001</v>
      </c>
      <c r="J11" s="135">
        <v>1254.2933029999999</v>
      </c>
      <c r="K11" s="137">
        <v>1266.176193</v>
      </c>
      <c r="L11" s="138">
        <v>1196.0200626323169</v>
      </c>
      <c r="M11" s="138">
        <v>1033.6128987826994</v>
      </c>
      <c r="N11" s="135">
        <v>1074.6687046296872</v>
      </c>
    </row>
    <row r="12" spans="1:14" x14ac:dyDescent="0.2">
      <c r="A12" s="82" t="s">
        <v>3</v>
      </c>
      <c r="B12" s="139">
        <v>2431.6771198725378</v>
      </c>
      <c r="C12" s="140">
        <v>2439.9412518437025</v>
      </c>
      <c r="D12" s="140">
        <v>2362.1506893550331</v>
      </c>
      <c r="E12" s="140">
        <v>2285.6568358080344</v>
      </c>
      <c r="F12" s="140">
        <v>2251.4679187540746</v>
      </c>
      <c r="G12" s="140">
        <v>2254.0813706948775</v>
      </c>
      <c r="H12" s="141">
        <v>2268.4915569999998</v>
      </c>
      <c r="I12" s="142">
        <v>2272.7772949999999</v>
      </c>
      <c r="J12" s="142">
        <v>2143.8779089999998</v>
      </c>
      <c r="K12" s="152"/>
      <c r="L12" s="143">
        <v>1413.4903440584635</v>
      </c>
      <c r="M12" s="143">
        <v>1277.2531736219769</v>
      </c>
      <c r="N12" s="140">
        <v>1309.739315755877</v>
      </c>
    </row>
    <row r="13" spans="1:14" x14ac:dyDescent="0.2">
      <c r="A13" s="93" t="s">
        <v>4</v>
      </c>
      <c r="B13" s="153"/>
      <c r="C13" s="154"/>
      <c r="D13" s="154"/>
      <c r="E13" s="154"/>
      <c r="F13" s="154"/>
      <c r="G13" s="154"/>
      <c r="H13" s="150"/>
      <c r="I13" s="135"/>
      <c r="J13" s="135"/>
      <c r="K13" s="155"/>
      <c r="L13" s="138"/>
      <c r="M13" s="138"/>
      <c r="N13" s="135"/>
    </row>
    <row r="14" spans="1:14" ht="14.25" x14ac:dyDescent="0.2">
      <c r="A14" s="78" t="s">
        <v>70</v>
      </c>
      <c r="B14" s="134">
        <v>2155.1659895632001</v>
      </c>
      <c r="C14" s="156">
        <v>2313.8899946980341</v>
      </c>
      <c r="D14" s="156">
        <v>2176.6397210690452</v>
      </c>
      <c r="E14" s="156">
        <v>2023.1853928673233</v>
      </c>
      <c r="F14" s="156">
        <v>2017.9708496273613</v>
      </c>
      <c r="G14" s="156">
        <v>1916.9499843955321</v>
      </c>
      <c r="H14" s="150">
        <v>1879.581044</v>
      </c>
      <c r="I14" s="135">
        <v>1761.6864169999999</v>
      </c>
      <c r="J14" s="135">
        <v>1615.8882060000001</v>
      </c>
      <c r="K14" s="157"/>
      <c r="L14" s="138">
        <v>912.97401335888048</v>
      </c>
      <c r="M14" s="138">
        <v>1087.7230079499354</v>
      </c>
      <c r="N14" s="135">
        <v>1079.9215846139466</v>
      </c>
    </row>
    <row r="15" spans="1:14" ht="14.25" x14ac:dyDescent="0.2">
      <c r="A15" s="78" t="s">
        <v>71</v>
      </c>
      <c r="B15" s="134">
        <v>1955.1011435804362</v>
      </c>
      <c r="C15" s="156">
        <v>1874.2403279302343</v>
      </c>
      <c r="D15" s="156">
        <v>1889.0089066062023</v>
      </c>
      <c r="E15" s="156">
        <v>1928.3365831100114</v>
      </c>
      <c r="F15" s="156">
        <v>1962.6136763218467</v>
      </c>
      <c r="G15" s="156">
        <v>2131.939724186368</v>
      </c>
      <c r="H15" s="150">
        <v>2102.7013400000001</v>
      </c>
      <c r="I15" s="135">
        <v>2179.229613</v>
      </c>
      <c r="J15" s="135">
        <v>2121.5164380000001</v>
      </c>
      <c r="K15" s="158">
        <v>2109.6351340000001</v>
      </c>
      <c r="L15" s="138">
        <v>2103.4470031999267</v>
      </c>
      <c r="M15" s="138">
        <v>1914.2592292330619</v>
      </c>
      <c r="N15" s="135">
        <v>1958.2235998169422</v>
      </c>
    </row>
    <row r="16" spans="1:14" ht="12.75" thickBot="1" x14ac:dyDescent="0.25">
      <c r="A16" s="99" t="s">
        <v>3</v>
      </c>
      <c r="B16" s="159">
        <v>4110.2671331436368</v>
      </c>
      <c r="C16" s="160">
        <v>4188.1303226282689</v>
      </c>
      <c r="D16" s="160">
        <v>4065.6486276752471</v>
      </c>
      <c r="E16" s="160">
        <v>3951.5219759773349</v>
      </c>
      <c r="F16" s="160">
        <v>3980.5845259492085</v>
      </c>
      <c r="G16" s="160">
        <v>4048.8897085819008</v>
      </c>
      <c r="H16" s="161">
        <v>3982.2823840000001</v>
      </c>
      <c r="I16" s="162">
        <v>3940.9160299999999</v>
      </c>
      <c r="J16" s="162">
        <v>3737.4046440000002</v>
      </c>
      <c r="K16" s="163"/>
      <c r="L16" s="164">
        <v>3016.4210165588074</v>
      </c>
      <c r="M16" s="164">
        <v>3001.9822371829973</v>
      </c>
      <c r="N16" s="165">
        <v>3038.145184430889</v>
      </c>
    </row>
    <row r="17" spans="1:27" x14ac:dyDescent="0.2">
      <c r="A17" s="244" t="s">
        <v>66</v>
      </c>
      <c r="B17" s="244"/>
      <c r="C17" s="244"/>
      <c r="D17" s="244"/>
      <c r="E17" s="244"/>
      <c r="F17" s="244"/>
      <c r="G17" s="244"/>
      <c r="H17" s="244"/>
      <c r="I17" s="244"/>
      <c r="J17" s="244"/>
      <c r="K17" s="244"/>
      <c r="L17" s="244"/>
      <c r="M17" s="244"/>
      <c r="N17" s="244"/>
      <c r="O17" s="245"/>
      <c r="P17" s="245"/>
      <c r="Q17" s="245"/>
      <c r="R17" s="245"/>
      <c r="S17" s="245"/>
      <c r="T17" s="245"/>
      <c r="U17" s="245"/>
      <c r="V17" s="245"/>
      <c r="W17" s="245"/>
      <c r="X17" s="245"/>
      <c r="Y17" s="245"/>
    </row>
    <row r="18" spans="1:27" x14ac:dyDescent="0.2">
      <c r="A18" s="245" t="s">
        <v>67</v>
      </c>
      <c r="B18" s="245"/>
      <c r="C18" s="245"/>
      <c r="D18" s="245"/>
      <c r="E18" s="245"/>
      <c r="F18" s="245"/>
      <c r="G18" s="245"/>
      <c r="H18" s="245"/>
      <c r="I18" s="245"/>
      <c r="J18" s="245"/>
      <c r="K18" s="245"/>
      <c r="L18" s="245"/>
      <c r="M18" s="245"/>
      <c r="N18" s="245"/>
      <c r="O18" s="245"/>
      <c r="P18" s="245"/>
      <c r="Q18" s="245"/>
      <c r="R18" s="245"/>
      <c r="S18" s="245"/>
      <c r="T18" s="245"/>
      <c r="U18" s="245"/>
      <c r="V18" s="245"/>
      <c r="W18" s="245"/>
      <c r="X18" s="245"/>
      <c r="Y18" s="245"/>
    </row>
    <row r="19" spans="1:27" x14ac:dyDescent="0.2">
      <c r="A19" s="247" t="s">
        <v>109</v>
      </c>
      <c r="B19" s="247"/>
      <c r="C19" s="247"/>
      <c r="D19" s="247"/>
      <c r="E19" s="247"/>
      <c r="F19" s="247"/>
      <c r="G19" s="247"/>
      <c r="H19" s="247"/>
      <c r="I19" s="247"/>
      <c r="J19" s="247"/>
      <c r="K19" s="247"/>
      <c r="L19" s="247"/>
      <c r="M19" s="247"/>
      <c r="N19" s="247"/>
      <c r="O19" s="247"/>
      <c r="P19" s="247"/>
      <c r="Q19" s="247"/>
      <c r="R19" s="247"/>
      <c r="S19" s="247"/>
      <c r="T19" s="247"/>
      <c r="U19" s="247"/>
      <c r="V19" s="247"/>
      <c r="W19" s="247"/>
      <c r="X19" s="247"/>
      <c r="Y19" s="247"/>
    </row>
    <row r="20" spans="1:27" x14ac:dyDescent="0.2">
      <c r="A20" s="246" t="s">
        <v>73</v>
      </c>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row>
    <row r="21" spans="1:27" x14ac:dyDescent="0.2">
      <c r="A21" s="241" t="s">
        <v>65</v>
      </c>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row>
    <row r="22" spans="1:27" x14ac:dyDescent="0.2">
      <c r="A22" s="241" t="s">
        <v>74</v>
      </c>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row>
    <row r="23" spans="1:27" x14ac:dyDescent="0.2">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row>
    <row r="24" spans="1:27" x14ac:dyDescent="0.2">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row>
    <row r="25" spans="1:27" ht="15" thickBot="1" x14ac:dyDescent="0.25">
      <c r="A25" s="66" t="s">
        <v>113</v>
      </c>
      <c r="B25" s="106"/>
      <c r="C25" s="107"/>
      <c r="D25" s="108"/>
      <c r="E25" s="107"/>
      <c r="F25" s="108"/>
      <c r="G25" s="107"/>
      <c r="H25" s="108"/>
      <c r="I25" s="107"/>
      <c r="J25" s="108"/>
      <c r="K25" s="107"/>
      <c r="L25" s="108"/>
      <c r="M25" s="107"/>
      <c r="N25" s="109"/>
      <c r="O25" s="107"/>
      <c r="P25" s="109"/>
      <c r="Q25" s="107"/>
      <c r="R25" s="109"/>
      <c r="S25" s="107"/>
      <c r="T25" s="110"/>
      <c r="U25" s="111"/>
      <c r="V25" s="108"/>
      <c r="W25" s="107"/>
      <c r="X25" s="108"/>
      <c r="Y25" s="107"/>
      <c r="Z25" s="108"/>
      <c r="AA25" s="107"/>
    </row>
    <row r="26" spans="1:27" ht="14.25" x14ac:dyDescent="0.2">
      <c r="A26" s="68"/>
      <c r="B26" s="69">
        <v>2002</v>
      </c>
      <c r="C26" s="69">
        <v>2003</v>
      </c>
      <c r="D26" s="69">
        <v>2004</v>
      </c>
      <c r="E26" s="69">
        <v>2005</v>
      </c>
      <c r="F26" s="69">
        <v>2006</v>
      </c>
      <c r="G26" s="69">
        <v>2007</v>
      </c>
      <c r="H26" s="70">
        <v>2008</v>
      </c>
      <c r="I26" s="71">
        <v>2009</v>
      </c>
      <c r="J26" s="71">
        <v>2010</v>
      </c>
      <c r="K26" s="71">
        <v>2011</v>
      </c>
      <c r="L26" s="71" t="s">
        <v>76</v>
      </c>
      <c r="M26" s="69" t="s">
        <v>77</v>
      </c>
      <c r="N26" s="69">
        <v>2014</v>
      </c>
    </row>
    <row r="27" spans="1:27" x14ac:dyDescent="0.2">
      <c r="A27" s="72" t="s">
        <v>0</v>
      </c>
      <c r="B27" s="73"/>
      <c r="C27" s="74"/>
      <c r="D27" s="74"/>
      <c r="E27" s="74"/>
      <c r="F27" s="74"/>
      <c r="G27" s="74"/>
      <c r="H27" s="75"/>
      <c r="I27" s="76"/>
      <c r="J27" s="76"/>
      <c r="K27" s="76"/>
      <c r="L27" s="73"/>
      <c r="M27" s="73"/>
      <c r="N27" s="73"/>
    </row>
    <row r="28" spans="1:27" ht="14.25" x14ac:dyDescent="0.2">
      <c r="A28" s="78" t="s">
        <v>70</v>
      </c>
      <c r="B28" s="112">
        <v>4.3</v>
      </c>
      <c r="C28" s="79">
        <v>4.4000000000000004</v>
      </c>
      <c r="D28" s="79">
        <v>4.0674190300849178</v>
      </c>
      <c r="E28" s="79">
        <v>3.4859006311474561</v>
      </c>
      <c r="F28" s="79">
        <v>3.5932072386925444</v>
      </c>
      <c r="G28" s="79">
        <v>3.507464559386575</v>
      </c>
      <c r="H28" s="80">
        <v>3.6</v>
      </c>
      <c r="I28" s="81">
        <v>3.5</v>
      </c>
      <c r="J28" s="81">
        <v>3.3</v>
      </c>
      <c r="K28" s="81">
        <v>3</v>
      </c>
      <c r="L28" s="79">
        <v>3.0131470592391425</v>
      </c>
      <c r="M28" s="79">
        <v>3.6906044853842115</v>
      </c>
      <c r="N28" s="79">
        <v>3.7161479147499032</v>
      </c>
    </row>
    <row r="29" spans="1:27" ht="14.25" x14ac:dyDescent="0.2">
      <c r="A29" s="78" t="s">
        <v>71</v>
      </c>
      <c r="B29" s="112">
        <v>4.2</v>
      </c>
      <c r="C29" s="79">
        <v>4.2</v>
      </c>
      <c r="D29" s="79">
        <v>4.2362385192715264</v>
      </c>
      <c r="E29" s="79">
        <v>4.2235806781508645</v>
      </c>
      <c r="F29" s="79">
        <v>4.3283030065318444</v>
      </c>
      <c r="G29" s="79">
        <v>4.3388414254611671</v>
      </c>
      <c r="H29" s="80">
        <v>4.2</v>
      </c>
      <c r="I29" s="81">
        <v>4.2</v>
      </c>
      <c r="J29" s="81">
        <v>4</v>
      </c>
      <c r="K29" s="81">
        <v>4</v>
      </c>
      <c r="L29" s="79">
        <v>3.9312669248338525</v>
      </c>
      <c r="M29" s="79">
        <v>3.8</v>
      </c>
      <c r="N29" s="79">
        <v>3.8863903627433851</v>
      </c>
    </row>
    <row r="30" spans="1:27" x14ac:dyDescent="0.2">
      <c r="A30" s="82" t="s">
        <v>3</v>
      </c>
      <c r="B30" s="113">
        <v>8.5</v>
      </c>
      <c r="C30" s="83">
        <v>8.6</v>
      </c>
      <c r="D30" s="83">
        <v>8.3036575493564442</v>
      </c>
      <c r="E30" s="83">
        <v>7.7094813092983205</v>
      </c>
      <c r="F30" s="83">
        <v>7.9215102452243888</v>
      </c>
      <c r="G30" s="83">
        <v>7.8463059848477412</v>
      </c>
      <c r="H30" s="84">
        <v>7.8</v>
      </c>
      <c r="I30" s="85">
        <v>7.7</v>
      </c>
      <c r="J30" s="85">
        <v>7.3</v>
      </c>
      <c r="K30" s="85">
        <v>7</v>
      </c>
      <c r="L30" s="83">
        <v>6.9444139840729946</v>
      </c>
      <c r="M30" s="83">
        <v>7.5410769209708866</v>
      </c>
      <c r="N30" s="83">
        <v>7.6025382774932888</v>
      </c>
    </row>
    <row r="31" spans="1:27" ht="14.25" x14ac:dyDescent="0.2">
      <c r="A31" s="72" t="s">
        <v>72</v>
      </c>
      <c r="B31" s="114"/>
      <c r="C31" s="86"/>
      <c r="D31" s="86"/>
      <c r="E31" s="86"/>
      <c r="F31" s="86"/>
      <c r="G31" s="86"/>
      <c r="H31" s="87"/>
      <c r="I31" s="88"/>
      <c r="J31" s="88"/>
      <c r="K31" s="89"/>
      <c r="L31" s="86"/>
      <c r="M31" s="86"/>
      <c r="N31" s="86"/>
    </row>
    <row r="32" spans="1:27" ht="14.25" x14ac:dyDescent="0.2">
      <c r="A32" s="78" t="s">
        <v>70</v>
      </c>
      <c r="B32" s="112">
        <v>3.7</v>
      </c>
      <c r="C32" s="79">
        <v>3.9</v>
      </c>
      <c r="D32" s="79">
        <v>3.6461006559364471</v>
      </c>
      <c r="E32" s="79">
        <v>3.3424664726493609</v>
      </c>
      <c r="F32" s="79">
        <v>3.2045836745984677</v>
      </c>
      <c r="G32" s="79">
        <v>2.8785919937465922</v>
      </c>
      <c r="H32" s="90">
        <v>2.9</v>
      </c>
      <c r="I32" s="79">
        <v>2.8</v>
      </c>
      <c r="J32" s="79">
        <v>2.4</v>
      </c>
      <c r="K32" s="91"/>
      <c r="L32" s="79">
        <v>0.64842587931126394</v>
      </c>
      <c r="M32" s="79">
        <v>0.72817826370146022</v>
      </c>
      <c r="N32" s="79">
        <v>0.69144984408391819</v>
      </c>
    </row>
    <row r="33" spans="1:25" ht="14.25" x14ac:dyDescent="0.2">
      <c r="A33" s="78" t="s">
        <v>71</v>
      </c>
      <c r="B33" s="112">
        <v>3.2</v>
      </c>
      <c r="C33" s="79">
        <v>2.8</v>
      </c>
      <c r="D33" s="79">
        <v>2.7706714004068917</v>
      </c>
      <c r="E33" s="79">
        <v>2.6732983549192348</v>
      </c>
      <c r="F33" s="79">
        <v>2.6439698305150401</v>
      </c>
      <c r="G33" s="79">
        <v>2.9426802365153435</v>
      </c>
      <c r="H33" s="90">
        <v>3.2</v>
      </c>
      <c r="I33" s="79">
        <v>3.4</v>
      </c>
      <c r="J33" s="79">
        <v>3.3</v>
      </c>
      <c r="K33" s="81">
        <v>3.2</v>
      </c>
      <c r="L33" s="79">
        <v>3.5661440988645805</v>
      </c>
      <c r="M33" s="79">
        <v>3.0892037306702447</v>
      </c>
      <c r="N33" s="79">
        <v>3.1610906386726771</v>
      </c>
    </row>
    <row r="34" spans="1:25" x14ac:dyDescent="0.2">
      <c r="A34" s="82" t="s">
        <v>3</v>
      </c>
      <c r="B34" s="113">
        <v>6.9</v>
      </c>
      <c r="C34" s="83">
        <v>6.7</v>
      </c>
      <c r="D34" s="83">
        <v>6.4167720563433379</v>
      </c>
      <c r="E34" s="83">
        <v>6.0157648275685958</v>
      </c>
      <c r="F34" s="83">
        <v>5.8485535051135091</v>
      </c>
      <c r="G34" s="83">
        <v>5.8212722302619371</v>
      </c>
      <c r="H34" s="84">
        <v>6.1</v>
      </c>
      <c r="I34" s="85">
        <v>6.2</v>
      </c>
      <c r="J34" s="85">
        <v>5.7</v>
      </c>
      <c r="K34" s="92"/>
      <c r="L34" s="83">
        <v>4.2145699781758443</v>
      </c>
      <c r="M34" s="83">
        <v>3.8173819943717056</v>
      </c>
      <c r="N34" s="83">
        <v>3.8525404827565954</v>
      </c>
    </row>
    <row r="35" spans="1:25" x14ac:dyDescent="0.2">
      <c r="A35" s="93" t="s">
        <v>4</v>
      </c>
      <c r="B35" s="112"/>
      <c r="C35" s="94"/>
      <c r="D35" s="94"/>
      <c r="E35" s="94"/>
      <c r="F35" s="94"/>
      <c r="G35" s="94"/>
      <c r="H35" s="90"/>
      <c r="I35" s="79"/>
      <c r="J35" s="79"/>
      <c r="K35" s="95"/>
      <c r="L35" s="79"/>
      <c r="M35" s="79"/>
      <c r="N35" s="79"/>
    </row>
    <row r="36" spans="1:25" ht="14.25" x14ac:dyDescent="0.2">
      <c r="A36" s="78" t="s">
        <v>70</v>
      </c>
      <c r="B36" s="112">
        <v>3.9</v>
      </c>
      <c r="C36" s="96">
        <v>4.0999999999999996</v>
      </c>
      <c r="D36" s="96">
        <v>3.7968731501881141</v>
      </c>
      <c r="E36" s="96">
        <v>3.3944664445909973</v>
      </c>
      <c r="F36" s="96">
        <v>3.3452057050715007</v>
      </c>
      <c r="G36" s="96">
        <v>3.1121328296586999</v>
      </c>
      <c r="H36" s="90">
        <v>3.2</v>
      </c>
      <c r="I36" s="79">
        <v>3</v>
      </c>
      <c r="J36" s="79">
        <v>2.7</v>
      </c>
      <c r="K36" s="97"/>
      <c r="L36" s="79">
        <v>1.6124445775582787</v>
      </c>
      <c r="M36" s="79">
        <v>1.930983440721779</v>
      </c>
      <c r="N36" s="79">
        <v>1.9035707936500099</v>
      </c>
    </row>
    <row r="37" spans="1:25" ht="14.25" x14ac:dyDescent="0.2">
      <c r="A37" s="78" t="s">
        <v>71</v>
      </c>
      <c r="B37" s="112">
        <v>3.5</v>
      </c>
      <c r="C37" s="96">
        <v>3.3</v>
      </c>
      <c r="D37" s="96">
        <v>3.2951375133578127</v>
      </c>
      <c r="E37" s="96">
        <v>3.2353307058862524</v>
      </c>
      <c r="F37" s="96">
        <v>3.2534396956703073</v>
      </c>
      <c r="G37" s="96">
        <v>3.4611646941774925</v>
      </c>
      <c r="H37" s="90">
        <v>3.5</v>
      </c>
      <c r="I37" s="79">
        <v>3.8</v>
      </c>
      <c r="J37" s="79">
        <v>3.6</v>
      </c>
      <c r="K37" s="98">
        <v>3.4</v>
      </c>
      <c r="L37" s="79">
        <v>3.7149926119065722</v>
      </c>
      <c r="M37" s="79">
        <v>3.3982942770187421</v>
      </c>
      <c r="N37" s="79">
        <v>3.4517480761163544</v>
      </c>
    </row>
    <row r="38" spans="1:25" ht="12.75" thickBot="1" x14ac:dyDescent="0.25">
      <c r="A38" s="99" t="s">
        <v>3</v>
      </c>
      <c r="B38" s="115">
        <v>7.4</v>
      </c>
      <c r="C38" s="100">
        <v>7.4</v>
      </c>
      <c r="D38" s="100">
        <v>7.0920106635459268</v>
      </c>
      <c r="E38" s="100">
        <v>6.6297971504772502</v>
      </c>
      <c r="F38" s="100">
        <v>6.5986454007418089</v>
      </c>
      <c r="G38" s="100">
        <v>6.5732975238361924</v>
      </c>
      <c r="H38" s="101">
        <v>6.7</v>
      </c>
      <c r="I38" s="102">
        <v>6.8</v>
      </c>
      <c r="J38" s="102">
        <v>6.3</v>
      </c>
      <c r="K38" s="103"/>
      <c r="L38" s="104">
        <v>5.3274371894648507</v>
      </c>
      <c r="M38" s="104">
        <v>5.3292777177405206</v>
      </c>
      <c r="N38" s="104">
        <v>5.3553188697663643</v>
      </c>
      <c r="O38" s="116"/>
      <c r="P38" s="117"/>
      <c r="Q38" s="117"/>
      <c r="R38" s="117"/>
      <c r="S38" s="117"/>
      <c r="T38" s="117"/>
      <c r="U38" s="117"/>
      <c r="V38" s="117"/>
      <c r="W38" s="117"/>
      <c r="X38" s="117"/>
      <c r="Y38" s="117"/>
    </row>
    <row r="39" spans="1:25" x14ac:dyDescent="0.2">
      <c r="A39" s="244" t="s">
        <v>66</v>
      </c>
      <c r="B39" s="244"/>
      <c r="C39" s="244"/>
      <c r="D39" s="244"/>
      <c r="E39" s="244"/>
      <c r="F39" s="244"/>
      <c r="G39" s="244"/>
      <c r="H39" s="244"/>
      <c r="I39" s="244"/>
      <c r="J39" s="244"/>
      <c r="K39" s="244"/>
      <c r="L39" s="244"/>
      <c r="M39" s="244"/>
      <c r="N39" s="244"/>
      <c r="O39" s="245"/>
      <c r="P39" s="245"/>
      <c r="Q39" s="245"/>
      <c r="R39" s="245"/>
      <c r="S39" s="245"/>
      <c r="T39" s="245"/>
      <c r="U39" s="245"/>
      <c r="V39" s="245"/>
      <c r="W39" s="245"/>
      <c r="X39" s="245"/>
      <c r="Y39" s="245"/>
    </row>
    <row r="40" spans="1:25" x14ac:dyDescent="0.2">
      <c r="A40" s="245" t="s">
        <v>67</v>
      </c>
      <c r="B40" s="245"/>
      <c r="C40" s="245"/>
      <c r="D40" s="245"/>
      <c r="E40" s="245"/>
      <c r="F40" s="245"/>
      <c r="G40" s="245"/>
      <c r="H40" s="245"/>
      <c r="I40" s="245"/>
      <c r="J40" s="245"/>
      <c r="K40" s="245"/>
      <c r="L40" s="245"/>
      <c r="M40" s="245"/>
      <c r="N40" s="245"/>
      <c r="O40" s="245"/>
      <c r="P40" s="245"/>
      <c r="Q40" s="245"/>
      <c r="R40" s="245"/>
      <c r="S40" s="245"/>
      <c r="T40" s="245"/>
      <c r="U40" s="245"/>
      <c r="V40" s="245"/>
      <c r="W40" s="245"/>
      <c r="X40" s="245"/>
      <c r="Y40" s="245"/>
    </row>
    <row r="41" spans="1:25" x14ac:dyDescent="0.2">
      <c r="A41" s="246" t="s">
        <v>73</v>
      </c>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row>
    <row r="42" spans="1:25" x14ac:dyDescent="0.2">
      <c r="A42" s="241" t="s">
        <v>65</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row>
    <row r="43" spans="1:25" x14ac:dyDescent="0.2">
      <c r="A43" s="241" t="s">
        <v>74</v>
      </c>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row>
    <row r="44" spans="1:25" x14ac:dyDescent="0.2">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row>
    <row r="45" spans="1:25" x14ac:dyDescent="0.2">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row>
    <row r="46" spans="1:25" ht="124.9" customHeight="1" x14ac:dyDescent="0.2">
      <c r="A46" s="242" t="s">
        <v>110</v>
      </c>
      <c r="B46" s="243"/>
      <c r="C46" s="243"/>
      <c r="D46" s="243"/>
      <c r="E46" s="243"/>
      <c r="F46" s="243"/>
      <c r="G46" s="243"/>
      <c r="H46" s="243"/>
      <c r="I46" s="243"/>
      <c r="J46" s="243"/>
      <c r="K46" s="243"/>
      <c r="L46" s="243"/>
      <c r="M46" s="243"/>
      <c r="N46" s="243"/>
      <c r="O46" s="121"/>
      <c r="P46" s="121"/>
      <c r="Q46" s="121"/>
      <c r="R46" s="121"/>
      <c r="S46" s="121"/>
      <c r="T46" s="121"/>
      <c r="U46" s="121"/>
      <c r="V46" s="121"/>
      <c r="W46" s="121"/>
      <c r="X46" s="121"/>
      <c r="Y46" s="121"/>
    </row>
    <row r="47" spans="1:25" x14ac:dyDescent="0.2">
      <c r="V47" s="118"/>
    </row>
    <row r="48" spans="1:25" x14ac:dyDescent="0.2">
      <c r="C48" s="48"/>
      <c r="D48" s="48"/>
      <c r="E48" s="48"/>
      <c r="F48" s="48"/>
      <c r="G48" s="48"/>
      <c r="H48" s="48"/>
      <c r="I48" s="48"/>
      <c r="J48" s="48"/>
      <c r="K48" s="48"/>
      <c r="L48" s="51"/>
      <c r="M48" s="48"/>
      <c r="N48" s="51"/>
      <c r="O48" s="51"/>
      <c r="P48" s="51"/>
      <c r="V48" s="118"/>
    </row>
    <row r="49" spans="3:22" x14ac:dyDescent="0.2">
      <c r="C49" s="48"/>
      <c r="D49" s="48"/>
      <c r="E49" s="48"/>
      <c r="F49" s="48"/>
      <c r="G49" s="48"/>
      <c r="H49" s="48"/>
      <c r="I49" s="48"/>
      <c r="J49" s="48"/>
      <c r="K49" s="48"/>
      <c r="L49" s="51"/>
      <c r="M49" s="48"/>
      <c r="N49" s="51"/>
      <c r="O49" s="51"/>
      <c r="P49" s="51"/>
      <c r="V49" s="118"/>
    </row>
    <row r="50" spans="3:22" x14ac:dyDescent="0.2">
      <c r="C50" s="49"/>
      <c r="D50" s="49"/>
      <c r="E50" s="49"/>
      <c r="F50" s="49"/>
      <c r="G50" s="49"/>
      <c r="H50" s="49"/>
      <c r="I50" s="49"/>
      <c r="J50" s="49"/>
      <c r="K50" s="49"/>
      <c r="L50" s="47"/>
      <c r="M50" s="49"/>
      <c r="N50" s="47"/>
      <c r="O50" s="47"/>
      <c r="P50" s="47"/>
      <c r="V50" s="118"/>
    </row>
    <row r="51" spans="3:22" x14ac:dyDescent="0.2">
      <c r="C51" s="50"/>
      <c r="D51" s="50"/>
      <c r="E51" s="50"/>
      <c r="F51" s="50"/>
      <c r="G51" s="50"/>
      <c r="H51" s="50"/>
      <c r="I51" s="50"/>
      <c r="J51" s="50"/>
      <c r="K51" s="50"/>
      <c r="L51" s="52"/>
      <c r="M51" s="50"/>
      <c r="N51" s="52"/>
      <c r="O51" s="52"/>
      <c r="P51" s="52"/>
      <c r="V51" s="118"/>
    </row>
    <row r="52" spans="3:22" x14ac:dyDescent="0.2">
      <c r="C52" s="48"/>
      <c r="D52" s="48"/>
      <c r="E52" s="48"/>
      <c r="F52" s="48"/>
      <c r="G52" s="48"/>
      <c r="H52" s="48"/>
      <c r="I52" s="48"/>
      <c r="J52" s="48"/>
      <c r="K52" s="53"/>
      <c r="L52" s="51"/>
      <c r="M52" s="48"/>
      <c r="N52" s="51"/>
      <c r="O52" s="51"/>
      <c r="P52" s="51"/>
      <c r="V52" s="118"/>
    </row>
    <row r="53" spans="3:22" x14ac:dyDescent="0.2">
      <c r="C53" s="48"/>
      <c r="D53" s="48"/>
      <c r="E53" s="48"/>
      <c r="F53" s="48"/>
      <c r="G53" s="48"/>
      <c r="H53" s="48"/>
      <c r="I53" s="48"/>
      <c r="J53" s="48"/>
      <c r="K53" s="48"/>
      <c r="L53" s="51"/>
      <c r="M53" s="48"/>
      <c r="N53" s="51"/>
      <c r="O53" s="51"/>
      <c r="P53" s="51"/>
      <c r="V53" s="118"/>
    </row>
    <row r="54" spans="3:22" x14ac:dyDescent="0.2">
      <c r="C54" s="49"/>
      <c r="D54" s="49"/>
      <c r="E54" s="49"/>
      <c r="F54" s="49"/>
      <c r="G54" s="49"/>
      <c r="H54" s="49"/>
      <c r="I54" s="49"/>
      <c r="J54" s="49"/>
      <c r="K54" s="54"/>
      <c r="L54" s="47"/>
      <c r="M54" s="48"/>
      <c r="N54" s="51"/>
      <c r="O54" s="47"/>
      <c r="P54" s="47"/>
      <c r="V54" s="118"/>
    </row>
    <row r="55" spans="3:22" x14ac:dyDescent="0.2">
      <c r="C55" s="50"/>
      <c r="D55" s="50"/>
      <c r="E55" s="50"/>
      <c r="F55" s="50"/>
      <c r="G55" s="50"/>
      <c r="H55" s="50"/>
      <c r="I55" s="50"/>
      <c r="J55" s="50"/>
      <c r="K55" s="50"/>
      <c r="L55" s="52"/>
      <c r="M55" s="50"/>
      <c r="N55" s="52"/>
      <c r="O55" s="52"/>
      <c r="P55" s="52"/>
      <c r="V55" s="118"/>
    </row>
    <row r="56" spans="3:22" x14ac:dyDescent="0.2">
      <c r="C56" s="48"/>
      <c r="D56" s="48"/>
      <c r="E56" s="48"/>
      <c r="F56" s="48"/>
      <c r="G56" s="48"/>
      <c r="H56" s="48"/>
      <c r="I56" s="48"/>
      <c r="J56" s="48"/>
      <c r="K56" s="53"/>
      <c r="L56" s="51"/>
      <c r="M56" s="48"/>
      <c r="N56" s="51"/>
      <c r="O56" s="51"/>
      <c r="P56" s="51"/>
      <c r="V56" s="118"/>
    </row>
    <row r="57" spans="3:22" x14ac:dyDescent="0.2">
      <c r="C57" s="48"/>
      <c r="D57" s="48"/>
      <c r="E57" s="48"/>
      <c r="F57" s="48"/>
      <c r="G57" s="48"/>
      <c r="H57" s="48"/>
      <c r="I57" s="48"/>
      <c r="J57" s="48"/>
      <c r="K57" s="48"/>
      <c r="L57" s="51"/>
      <c r="M57" s="48"/>
      <c r="N57" s="51"/>
      <c r="O57" s="51"/>
      <c r="P57" s="51"/>
      <c r="V57" s="118"/>
    </row>
    <row r="58" spans="3:22" x14ac:dyDescent="0.2">
      <c r="C58" s="49"/>
      <c r="D58" s="49"/>
      <c r="E58" s="49"/>
      <c r="F58" s="49"/>
      <c r="G58" s="49"/>
      <c r="H58" s="49"/>
      <c r="I58" s="49"/>
      <c r="J58" s="49"/>
      <c r="K58" s="54"/>
      <c r="L58" s="47"/>
      <c r="M58" s="49"/>
      <c r="N58" s="47"/>
      <c r="O58" s="47"/>
      <c r="P58" s="47"/>
    </row>
    <row r="59" spans="3:22" x14ac:dyDescent="0.2">
      <c r="C59" s="119"/>
      <c r="D59" s="119"/>
      <c r="E59" s="119"/>
      <c r="F59" s="119"/>
      <c r="G59" s="119"/>
      <c r="H59" s="119"/>
      <c r="I59" s="119"/>
      <c r="J59" s="119"/>
      <c r="K59" s="119"/>
      <c r="L59" s="119"/>
      <c r="M59" s="119"/>
      <c r="N59" s="119"/>
      <c r="O59" s="119"/>
      <c r="P59" s="119"/>
    </row>
    <row r="61" spans="3:22" x14ac:dyDescent="0.2">
      <c r="L61" s="51"/>
      <c r="M61" s="51"/>
      <c r="N61" s="51"/>
    </row>
    <row r="62" spans="3:22" x14ac:dyDescent="0.2">
      <c r="L62" s="51"/>
      <c r="M62" s="51"/>
      <c r="N62" s="51"/>
    </row>
    <row r="63" spans="3:22" x14ac:dyDescent="0.2">
      <c r="L63" s="47"/>
      <c r="M63" s="47"/>
      <c r="N63" s="47"/>
    </row>
    <row r="64" spans="3:22" x14ac:dyDescent="0.2">
      <c r="L64" s="52"/>
      <c r="M64" s="52"/>
      <c r="N64" s="52"/>
    </row>
    <row r="65" spans="12:14" x14ac:dyDescent="0.2">
      <c r="L65" s="51"/>
      <c r="M65" s="51"/>
      <c r="N65" s="51"/>
    </row>
    <row r="66" spans="12:14" x14ac:dyDescent="0.2">
      <c r="L66" s="51"/>
      <c r="M66" s="51"/>
      <c r="N66" s="51"/>
    </row>
    <row r="67" spans="12:14" x14ac:dyDescent="0.2">
      <c r="L67" s="51"/>
      <c r="M67" s="47"/>
      <c r="N67" s="47"/>
    </row>
    <row r="68" spans="12:14" x14ac:dyDescent="0.2">
      <c r="L68" s="52"/>
      <c r="M68" s="52"/>
      <c r="N68" s="52"/>
    </row>
    <row r="69" spans="12:14" x14ac:dyDescent="0.2">
      <c r="L69" s="51"/>
      <c r="M69" s="51"/>
      <c r="N69" s="51"/>
    </row>
    <row r="70" spans="12:14" x14ac:dyDescent="0.2">
      <c r="L70" s="51"/>
      <c r="M70" s="51"/>
      <c r="N70" s="51"/>
    </row>
    <row r="71" spans="12:14" x14ac:dyDescent="0.2">
      <c r="L71" s="47"/>
      <c r="M71" s="47"/>
      <c r="N71" s="47"/>
    </row>
  </sheetData>
  <mergeCells count="12">
    <mergeCell ref="A22:Y22"/>
    <mergeCell ref="A43:Y43"/>
    <mergeCell ref="A46:N46"/>
    <mergeCell ref="A17:Y17"/>
    <mergeCell ref="A18:Y18"/>
    <mergeCell ref="A20:Y20"/>
    <mergeCell ref="A21:Y21"/>
    <mergeCell ref="A39:Y39"/>
    <mergeCell ref="A40:Y40"/>
    <mergeCell ref="A41:Y41"/>
    <mergeCell ref="A42:Y42"/>
    <mergeCell ref="A19:Y19"/>
  </mergeCells>
  <pageMargins left="0.70866141732283472" right="0.70866141732283472" top="0.74803149606299213" bottom="0.74803149606299213"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O55"/>
  <sheetViews>
    <sheetView showGridLines="0" zoomScaleNormal="100" workbookViewId="0">
      <selection activeCell="P1" sqref="P1"/>
    </sheetView>
  </sheetViews>
  <sheetFormatPr baseColWidth="10" defaultColWidth="11.42578125" defaultRowHeight="12" x14ac:dyDescent="0.2"/>
  <cols>
    <col min="1" max="1" width="48.5703125" style="2" customWidth="1"/>
    <col min="2" max="14" width="6.28515625" style="2" customWidth="1"/>
    <col min="15" max="16384" width="11.42578125" style="2"/>
  </cols>
  <sheetData>
    <row r="1" spans="1:14" ht="14.25" x14ac:dyDescent="0.2">
      <c r="A1" s="1" t="s">
        <v>114</v>
      </c>
      <c r="B1" s="1"/>
      <c r="C1" s="1"/>
      <c r="D1" s="1"/>
      <c r="E1" s="1"/>
      <c r="F1" s="1"/>
      <c r="G1" s="1"/>
      <c r="H1" s="1"/>
      <c r="I1" s="1"/>
      <c r="J1" s="1"/>
      <c r="K1" s="1"/>
      <c r="L1" s="1"/>
    </row>
    <row r="2" spans="1:14" ht="12.75" thickBot="1" x14ac:dyDescent="0.25">
      <c r="A2" s="42"/>
      <c r="B2" s="42"/>
      <c r="C2" s="42"/>
      <c r="D2" s="42"/>
      <c r="E2" s="42"/>
      <c r="F2" s="42"/>
      <c r="G2" s="42"/>
      <c r="H2" s="42"/>
      <c r="I2" s="42"/>
      <c r="J2" s="42"/>
      <c r="K2" s="42"/>
    </row>
    <row r="3" spans="1:14" ht="12" customHeight="1" x14ac:dyDescent="0.2">
      <c r="A3" s="9"/>
      <c r="B3" s="62">
        <v>2002</v>
      </c>
      <c r="C3" s="62">
        <v>2003</v>
      </c>
      <c r="D3" s="63">
        <v>2004</v>
      </c>
      <c r="E3" s="63">
        <v>2005</v>
      </c>
      <c r="F3" s="63">
        <v>2006</v>
      </c>
      <c r="G3" s="64">
        <v>2007</v>
      </c>
      <c r="H3" s="63">
        <v>2008</v>
      </c>
      <c r="I3" s="63">
        <v>2009</v>
      </c>
      <c r="J3" s="63">
        <v>2010</v>
      </c>
      <c r="K3" s="65">
        <v>2011</v>
      </c>
      <c r="L3" s="65">
        <v>2012</v>
      </c>
      <c r="M3" s="65">
        <v>2013</v>
      </c>
      <c r="N3" s="65">
        <v>2014</v>
      </c>
    </row>
    <row r="4" spans="1:14" ht="12" customHeight="1" x14ac:dyDescent="0.2">
      <c r="A4" s="34" t="s">
        <v>60</v>
      </c>
      <c r="B4" s="35"/>
      <c r="C4" s="38"/>
      <c r="D4" s="37"/>
      <c r="E4" s="37"/>
      <c r="F4" s="37"/>
      <c r="G4" s="56"/>
      <c r="H4" s="37"/>
      <c r="I4" s="37"/>
      <c r="J4" s="37"/>
      <c r="K4" s="37"/>
      <c r="L4" s="37"/>
      <c r="M4" s="37"/>
      <c r="N4" s="37"/>
    </row>
    <row r="5" spans="1:14" ht="12" customHeight="1" x14ac:dyDescent="0.2">
      <c r="A5" s="10" t="s">
        <v>61</v>
      </c>
      <c r="B5" s="11"/>
      <c r="C5" s="11"/>
      <c r="D5" s="12"/>
      <c r="E5" s="12"/>
      <c r="F5" s="12"/>
      <c r="G5" s="57"/>
      <c r="H5" s="12"/>
      <c r="I5" s="12"/>
      <c r="J5" s="12"/>
      <c r="K5" s="8"/>
      <c r="L5" s="8"/>
      <c r="M5" s="8"/>
      <c r="N5" s="8"/>
    </row>
    <row r="6" spans="1:14" ht="12" customHeight="1" x14ac:dyDescent="0.2">
      <c r="A6" s="13" t="s">
        <v>15</v>
      </c>
      <c r="B6" s="11" t="s">
        <v>51</v>
      </c>
      <c r="C6" s="11" t="s">
        <v>50</v>
      </c>
      <c r="D6" s="14" t="s">
        <v>49</v>
      </c>
      <c r="E6" s="14">
        <v>9.1985854874377644</v>
      </c>
      <c r="F6" s="14">
        <v>8.5195498026674219</v>
      </c>
      <c r="G6" s="58">
        <v>7.5271416755405758</v>
      </c>
      <c r="H6" s="14">
        <v>7.4304148981545834</v>
      </c>
      <c r="I6" s="14">
        <v>6.8984416634193622</v>
      </c>
      <c r="J6" s="14">
        <v>6</v>
      </c>
      <c r="K6" s="15"/>
      <c r="L6" s="7">
        <v>1.8689817852708337</v>
      </c>
      <c r="M6" s="7">
        <v>2.0872685900099115</v>
      </c>
      <c r="N6" s="7">
        <v>1.990842852940246</v>
      </c>
    </row>
    <row r="7" spans="1:14" ht="12" customHeight="1" x14ac:dyDescent="0.2">
      <c r="A7" s="13" t="s">
        <v>12</v>
      </c>
      <c r="B7" s="11" t="s">
        <v>44</v>
      </c>
      <c r="C7" s="11" t="s">
        <v>43</v>
      </c>
      <c r="D7" s="14" t="s">
        <v>42</v>
      </c>
      <c r="E7" s="14">
        <v>3.3137365258538738</v>
      </c>
      <c r="F7" s="14">
        <v>3.2474882413600166</v>
      </c>
      <c r="G7" s="58">
        <v>5.0928312583596149</v>
      </c>
      <c r="H7" s="14">
        <v>5.5</v>
      </c>
      <c r="I7" s="14">
        <v>4</v>
      </c>
      <c r="J7" s="14">
        <v>3.5</v>
      </c>
      <c r="K7" s="16"/>
      <c r="L7" s="7">
        <v>3.2089076925593365</v>
      </c>
      <c r="M7" s="7">
        <v>3.6768359193121292</v>
      </c>
      <c r="N7" s="7">
        <v>3.9135731110297005</v>
      </c>
    </row>
    <row r="8" spans="1:14" ht="12" customHeight="1" x14ac:dyDescent="0.2">
      <c r="A8" s="13" t="s">
        <v>9</v>
      </c>
      <c r="B8" s="11" t="s">
        <v>48</v>
      </c>
      <c r="C8" s="11" t="s">
        <v>41</v>
      </c>
      <c r="D8" s="14" t="s">
        <v>41</v>
      </c>
      <c r="E8" s="14">
        <v>2.0622963515550499</v>
      </c>
      <c r="F8" s="14">
        <v>2.5386432987816558</v>
      </c>
      <c r="G8" s="58">
        <v>0.99086499110879778</v>
      </c>
      <c r="H8" s="14">
        <v>0.82923538436674626</v>
      </c>
      <c r="I8" s="14">
        <v>1.6</v>
      </c>
      <c r="J8" s="14">
        <v>1.6</v>
      </c>
      <c r="K8" s="16"/>
      <c r="L8" s="7">
        <v>1.0159773141158794</v>
      </c>
      <c r="M8" s="7">
        <v>1.7730400595859901</v>
      </c>
      <c r="N8" s="7">
        <v>2.5534514739594383</v>
      </c>
    </row>
    <row r="9" spans="1:14" ht="12" customHeight="1" x14ac:dyDescent="0.2">
      <c r="A9" s="17" t="s">
        <v>4</v>
      </c>
      <c r="B9" s="18" t="s">
        <v>47</v>
      </c>
      <c r="C9" s="18" t="s">
        <v>46</v>
      </c>
      <c r="D9" s="19" t="s">
        <v>45</v>
      </c>
      <c r="E9" s="19">
        <v>5.8851306314504699</v>
      </c>
      <c r="F9" s="19">
        <v>5.7465415488797937</v>
      </c>
      <c r="G9" s="59">
        <v>5.2630231599202801</v>
      </c>
      <c r="H9" s="19">
        <v>5.4007926776944055</v>
      </c>
      <c r="I9" s="19">
        <v>5.1284655737857197</v>
      </c>
      <c r="J9" s="19">
        <v>4.5999999999999996</v>
      </c>
      <c r="K9" s="20"/>
      <c r="L9" s="21">
        <v>1.9591711189749965</v>
      </c>
      <c r="M9" s="21">
        <v>2.3215676398800964</v>
      </c>
      <c r="N9" s="21">
        <v>2.4353696812847025</v>
      </c>
    </row>
    <row r="10" spans="1:14" ht="12" customHeight="1" x14ac:dyDescent="0.2">
      <c r="A10" s="22" t="s">
        <v>62</v>
      </c>
      <c r="B10" s="23"/>
      <c r="C10" s="23"/>
      <c r="D10" s="24"/>
      <c r="E10" s="24"/>
      <c r="F10" s="25"/>
      <c r="G10" s="60"/>
      <c r="H10" s="25"/>
      <c r="I10" s="25"/>
      <c r="J10" s="25"/>
      <c r="K10" s="6"/>
      <c r="L10" s="6"/>
      <c r="M10" s="6"/>
      <c r="N10" s="6"/>
    </row>
    <row r="11" spans="1:14" ht="12" customHeight="1" x14ac:dyDescent="0.2">
      <c r="A11" s="13" t="s">
        <v>15</v>
      </c>
      <c r="B11" s="11" t="s">
        <v>24</v>
      </c>
      <c r="C11" s="11" t="s">
        <v>44</v>
      </c>
      <c r="D11" s="14" t="s">
        <v>42</v>
      </c>
      <c r="E11" s="14">
        <v>3.4522039882927009</v>
      </c>
      <c r="F11" s="14">
        <v>3.3529898483542837</v>
      </c>
      <c r="G11" s="58">
        <v>3.6848229897639211</v>
      </c>
      <c r="H11" s="14">
        <v>3.93873159300975</v>
      </c>
      <c r="I11" s="14">
        <v>4.164612762966696</v>
      </c>
      <c r="J11" s="14">
        <v>4</v>
      </c>
      <c r="K11" s="7">
        <v>3.6982825445531278</v>
      </c>
      <c r="L11" s="7">
        <v>3.7537040336661804</v>
      </c>
      <c r="M11" s="7">
        <v>3.148702440750947</v>
      </c>
      <c r="N11" s="7">
        <v>3.0543288650853206</v>
      </c>
    </row>
    <row r="12" spans="1:14" ht="12" customHeight="1" x14ac:dyDescent="0.2">
      <c r="A12" s="13" t="s">
        <v>12</v>
      </c>
      <c r="B12" s="11" t="s">
        <v>43</v>
      </c>
      <c r="C12" s="11" t="s">
        <v>18</v>
      </c>
      <c r="D12" s="14" t="s">
        <v>42</v>
      </c>
      <c r="E12" s="14">
        <v>3.6192050004325762</v>
      </c>
      <c r="F12" s="14">
        <v>3.9116670711446</v>
      </c>
      <c r="G12" s="58">
        <v>4.7144043579981521</v>
      </c>
      <c r="H12" s="14">
        <v>4.7073119590625199</v>
      </c>
      <c r="I12" s="14">
        <v>4.8882199447884087</v>
      </c>
      <c r="J12" s="14">
        <v>4</v>
      </c>
      <c r="K12" s="7">
        <v>4.2155872343262386</v>
      </c>
      <c r="L12" s="7">
        <v>4.3686430799897673</v>
      </c>
      <c r="M12" s="7">
        <v>3.7391033112080585</v>
      </c>
      <c r="N12" s="7">
        <v>3.5837980438998178</v>
      </c>
    </row>
    <row r="13" spans="1:14" ht="12" customHeight="1" x14ac:dyDescent="0.2">
      <c r="A13" s="13" t="s">
        <v>9</v>
      </c>
      <c r="B13" s="11" t="s">
        <v>41</v>
      </c>
      <c r="C13" s="11" t="s">
        <v>40</v>
      </c>
      <c r="D13" s="14" t="s">
        <v>40</v>
      </c>
      <c r="E13" s="14">
        <v>2.8167882719191137</v>
      </c>
      <c r="F13" s="14">
        <v>2.8100593738574724</v>
      </c>
      <c r="G13" s="58">
        <v>1.9966537940633728</v>
      </c>
      <c r="H13" s="14">
        <v>2.0405017792664966</v>
      </c>
      <c r="I13" s="14">
        <v>2.2049086045000008</v>
      </c>
      <c r="J13" s="14">
        <v>2.2000000000000002</v>
      </c>
      <c r="K13" s="7">
        <v>2.3484034388347674</v>
      </c>
      <c r="L13" s="7">
        <v>2.5062111800557711</v>
      </c>
      <c r="M13" s="7">
        <v>2.3383007415458192</v>
      </c>
      <c r="N13" s="7">
        <v>2.4348399276515411</v>
      </c>
    </row>
    <row r="14" spans="1:14" ht="12" customHeight="1" x14ac:dyDescent="0.2">
      <c r="A14" s="17" t="s">
        <v>4</v>
      </c>
      <c r="B14" s="18" t="s">
        <v>16</v>
      </c>
      <c r="C14" s="18" t="s">
        <v>39</v>
      </c>
      <c r="D14" s="19" t="s">
        <v>39</v>
      </c>
      <c r="E14" s="19">
        <v>3.2604961393389376</v>
      </c>
      <c r="F14" s="19">
        <v>3.2458115619553025</v>
      </c>
      <c r="G14" s="59">
        <v>3.4069252605883515</v>
      </c>
      <c r="H14" s="19">
        <v>3.6053532029127169</v>
      </c>
      <c r="I14" s="19">
        <v>3.8631349329811462</v>
      </c>
      <c r="J14" s="19">
        <v>3.6</v>
      </c>
      <c r="K14" s="21">
        <v>3.5351461487459401</v>
      </c>
      <c r="L14" s="21">
        <v>3.6370438590714489</v>
      </c>
      <c r="M14" s="21">
        <v>3.1119073606513266</v>
      </c>
      <c r="N14" s="21">
        <v>3</v>
      </c>
    </row>
    <row r="15" spans="1:14" ht="12" customHeight="1" x14ac:dyDescent="0.2">
      <c r="A15" s="22" t="s">
        <v>63</v>
      </c>
      <c r="B15" s="23"/>
      <c r="C15" s="23"/>
      <c r="D15" s="24"/>
      <c r="E15" s="24"/>
      <c r="F15" s="25"/>
      <c r="G15" s="61"/>
      <c r="H15" s="24"/>
      <c r="I15" s="24"/>
      <c r="J15" s="24"/>
      <c r="K15" s="5"/>
      <c r="L15" s="5"/>
      <c r="M15" s="5"/>
      <c r="N15" s="5"/>
    </row>
    <row r="16" spans="1:14" ht="12" customHeight="1" x14ac:dyDescent="0.2">
      <c r="A16" s="13" t="s">
        <v>15</v>
      </c>
      <c r="B16" s="11" t="s">
        <v>13</v>
      </c>
      <c r="C16" s="11" t="s">
        <v>38</v>
      </c>
      <c r="D16" s="14" t="s">
        <v>37</v>
      </c>
      <c r="E16" s="14">
        <v>12.650789475730466</v>
      </c>
      <c r="F16" s="14">
        <v>11.872539651021706</v>
      </c>
      <c r="G16" s="58">
        <v>11.211964665304498</v>
      </c>
      <c r="H16" s="14">
        <v>11.369146491164333</v>
      </c>
      <c r="I16" s="14">
        <v>11.063054426386056</v>
      </c>
      <c r="J16" s="14">
        <v>10</v>
      </c>
      <c r="K16" s="26"/>
      <c r="L16" s="27">
        <v>5.6226858189370148</v>
      </c>
      <c r="M16" s="27">
        <v>5.2359710307608589</v>
      </c>
      <c r="N16" s="27">
        <v>5.0451717180255669</v>
      </c>
    </row>
    <row r="17" spans="1:15" ht="12" customHeight="1" x14ac:dyDescent="0.2">
      <c r="A17" s="13" t="s">
        <v>12</v>
      </c>
      <c r="B17" s="11" t="s">
        <v>36</v>
      </c>
      <c r="C17" s="11" t="s">
        <v>35</v>
      </c>
      <c r="D17" s="14" t="s">
        <v>34</v>
      </c>
      <c r="E17" s="14">
        <v>6.9329415262864504</v>
      </c>
      <c r="F17" s="14">
        <v>7.159155312504617</v>
      </c>
      <c r="G17" s="58">
        <v>9.807235616357767</v>
      </c>
      <c r="H17" s="14">
        <v>10.177984101101874</v>
      </c>
      <c r="I17" s="14">
        <v>8.8715903475852596</v>
      </c>
      <c r="J17" s="7">
        <v>7.5</v>
      </c>
      <c r="K17" s="7"/>
      <c r="L17" s="7">
        <v>7.5775507725491034</v>
      </c>
      <c r="M17" s="7">
        <v>7.4159392305201886</v>
      </c>
      <c r="N17" s="7">
        <v>7.4973711549295192</v>
      </c>
    </row>
    <row r="18" spans="1:15" ht="12" customHeight="1" x14ac:dyDescent="0.2">
      <c r="A18" s="13" t="s">
        <v>9</v>
      </c>
      <c r="B18" s="11" t="s">
        <v>23</v>
      </c>
      <c r="C18" s="11" t="s">
        <v>33</v>
      </c>
      <c r="D18" s="14" t="s">
        <v>32</v>
      </c>
      <c r="E18" s="14">
        <v>4.8790846234741627</v>
      </c>
      <c r="F18" s="14">
        <v>5.3487026726391287</v>
      </c>
      <c r="G18" s="58">
        <v>2.9875187851721701</v>
      </c>
      <c r="H18" s="14">
        <v>2.8697371636332427</v>
      </c>
      <c r="I18" s="14">
        <v>3.7533247659704254</v>
      </c>
      <c r="J18" s="7">
        <v>3.8</v>
      </c>
      <c r="K18" s="7"/>
      <c r="L18" s="7">
        <v>3.5221884941716515</v>
      </c>
      <c r="M18" s="7">
        <v>4.1113408011318091</v>
      </c>
      <c r="N18" s="7">
        <v>4.9882914016109794</v>
      </c>
    </row>
    <row r="19" spans="1:15" ht="12" customHeight="1" x14ac:dyDescent="0.2">
      <c r="A19" s="28" t="s">
        <v>31</v>
      </c>
      <c r="B19" s="18" t="s">
        <v>30</v>
      </c>
      <c r="C19" s="18" t="s">
        <v>30</v>
      </c>
      <c r="D19" s="19" t="s">
        <v>29</v>
      </c>
      <c r="E19" s="19">
        <v>9.1456267707894057</v>
      </c>
      <c r="F19" s="19">
        <v>8.9923531108350971</v>
      </c>
      <c r="G19" s="59">
        <v>8.6699484205086321</v>
      </c>
      <c r="H19" s="19">
        <v>9.0061458806071215</v>
      </c>
      <c r="I19" s="19">
        <v>8.991600506766865</v>
      </c>
      <c r="J19" s="19">
        <v>8.1999999999999993</v>
      </c>
      <c r="K19" s="29"/>
      <c r="L19" s="21">
        <v>5.5962149780464454</v>
      </c>
      <c r="M19" s="21">
        <v>5.4334750005314234</v>
      </c>
      <c r="N19" s="21">
        <v>5.480918014459224</v>
      </c>
    </row>
    <row r="20" spans="1:15" ht="12" customHeight="1" x14ac:dyDescent="0.2">
      <c r="A20" s="34" t="s">
        <v>64</v>
      </c>
      <c r="B20" s="35"/>
      <c r="C20" s="35"/>
      <c r="D20" s="36"/>
      <c r="E20" s="37"/>
      <c r="F20" s="37"/>
      <c r="G20" s="56"/>
      <c r="H20" s="37"/>
      <c r="I20" s="37"/>
      <c r="J20" s="37"/>
      <c r="K20" s="37"/>
      <c r="L20" s="37"/>
      <c r="M20" s="37"/>
      <c r="N20" s="37"/>
    </row>
    <row r="21" spans="1:15" ht="12" customHeight="1" x14ac:dyDescent="0.2">
      <c r="A21" s="10" t="s">
        <v>61</v>
      </c>
      <c r="B21" s="11"/>
      <c r="C21" s="11"/>
      <c r="D21" s="14"/>
      <c r="E21" s="12"/>
      <c r="F21" s="12"/>
      <c r="G21" s="57"/>
      <c r="H21" s="12"/>
      <c r="I21" s="12"/>
      <c r="J21" s="12"/>
      <c r="K21" s="8"/>
      <c r="L21" s="8"/>
      <c r="M21" s="8"/>
      <c r="N21" s="8"/>
    </row>
    <row r="22" spans="1:15" ht="12" customHeight="1" x14ac:dyDescent="0.2">
      <c r="A22" s="13" t="s">
        <v>15</v>
      </c>
      <c r="B22" s="11" t="s">
        <v>28</v>
      </c>
      <c r="C22" s="11" t="s">
        <v>27</v>
      </c>
      <c r="D22" s="14">
        <v>8.969313847860759</v>
      </c>
      <c r="E22" s="14">
        <v>8.4808197175859554</v>
      </c>
      <c r="F22" s="14">
        <v>8.0301414793741106</v>
      </c>
      <c r="G22" s="58">
        <v>7.5790002790744877</v>
      </c>
      <c r="H22" s="14">
        <v>7.7896668175132939</v>
      </c>
      <c r="I22" s="14">
        <v>7.4333233512344261</v>
      </c>
      <c r="J22" s="14">
        <v>7.5</v>
      </c>
      <c r="K22" s="7">
        <v>6.8600248926948542</v>
      </c>
      <c r="L22" s="7">
        <v>6.0473371232359625</v>
      </c>
      <c r="M22" s="7">
        <v>6.9488871888006489</v>
      </c>
      <c r="N22" s="7">
        <v>6.7588884742762758</v>
      </c>
      <c r="O22" s="3"/>
    </row>
    <row r="23" spans="1:15" ht="12" customHeight="1" x14ac:dyDescent="0.2">
      <c r="A23" s="13" t="s">
        <v>12</v>
      </c>
      <c r="B23" s="11" t="s">
        <v>26</v>
      </c>
      <c r="C23" s="11" t="s">
        <v>25</v>
      </c>
      <c r="D23" s="14">
        <v>6.5665191436296961</v>
      </c>
      <c r="E23" s="14">
        <v>5.7841819584504321</v>
      </c>
      <c r="F23" s="14">
        <v>5.2853746259705314</v>
      </c>
      <c r="G23" s="58">
        <v>6.8070381243043894</v>
      </c>
      <c r="H23" s="14">
        <v>7.0828717958564544</v>
      </c>
      <c r="I23" s="14">
        <v>5.1371586282099369</v>
      </c>
      <c r="J23" s="14">
        <v>4.5</v>
      </c>
      <c r="K23" s="7">
        <v>4.6169007590953157</v>
      </c>
      <c r="L23" s="7">
        <v>4.040877585765509</v>
      </c>
      <c r="M23" s="7">
        <v>4.5092889578795292</v>
      </c>
      <c r="N23" s="7">
        <v>4.8086595747101546</v>
      </c>
      <c r="O23" s="3"/>
    </row>
    <row r="24" spans="1:15" ht="12" customHeight="1" x14ac:dyDescent="0.2">
      <c r="A24" s="13" t="s">
        <v>9</v>
      </c>
      <c r="B24" s="11" t="s">
        <v>18</v>
      </c>
      <c r="C24" s="11" t="s">
        <v>24</v>
      </c>
      <c r="D24" s="14">
        <v>3.9968944789091072</v>
      </c>
      <c r="E24" s="14">
        <v>2.816116758732226</v>
      </c>
      <c r="F24" s="14">
        <v>3.5040317124372082</v>
      </c>
      <c r="G24" s="58">
        <v>1.4632084852502485</v>
      </c>
      <c r="H24" s="14">
        <v>1.1165409001886943</v>
      </c>
      <c r="I24" s="14">
        <v>1.973906650288372</v>
      </c>
      <c r="J24" s="14">
        <v>2</v>
      </c>
      <c r="K24" s="7">
        <v>1.4947943864465556</v>
      </c>
      <c r="L24" s="7">
        <v>1.1900399267548838</v>
      </c>
      <c r="M24" s="7">
        <v>2.068075901731556</v>
      </c>
      <c r="N24" s="7">
        <v>2.9897483805733631</v>
      </c>
      <c r="O24" s="3"/>
    </row>
    <row r="25" spans="1:15" ht="12" customHeight="1" x14ac:dyDescent="0.2">
      <c r="A25" s="17" t="s">
        <v>4</v>
      </c>
      <c r="B25" s="18" t="s">
        <v>23</v>
      </c>
      <c r="C25" s="18" t="s">
        <v>22</v>
      </c>
      <c r="D25" s="19">
        <v>5.4517603978520714</v>
      </c>
      <c r="E25" s="19">
        <v>4.4957559434066514</v>
      </c>
      <c r="F25" s="19">
        <v>4.7359542768181822</v>
      </c>
      <c r="G25" s="59">
        <v>4.5229450439776198</v>
      </c>
      <c r="H25" s="19">
        <v>4.5807448772798915</v>
      </c>
      <c r="I25" s="19">
        <v>4.3130864332422352</v>
      </c>
      <c r="J25" s="19">
        <v>4.0999999999999996</v>
      </c>
      <c r="K25" s="21">
        <v>3.874052590715622</v>
      </c>
      <c r="L25" s="21">
        <v>3.3940682463474623</v>
      </c>
      <c r="M25" s="21">
        <v>4.1733412997678858</v>
      </c>
      <c r="N25" s="21">
        <v>4.619997225356042</v>
      </c>
      <c r="O25" s="3"/>
    </row>
    <row r="26" spans="1:15" ht="12" customHeight="1" x14ac:dyDescent="0.2">
      <c r="A26" s="22" t="s">
        <v>62</v>
      </c>
      <c r="B26" s="23"/>
      <c r="C26" s="23"/>
      <c r="D26" s="24"/>
      <c r="E26" s="25"/>
      <c r="F26" s="25"/>
      <c r="G26" s="60"/>
      <c r="H26" s="25"/>
      <c r="I26" s="25"/>
      <c r="J26" s="25"/>
      <c r="K26" s="6"/>
      <c r="L26" s="6"/>
      <c r="M26" s="6"/>
      <c r="N26" s="6"/>
    </row>
    <row r="27" spans="1:15" ht="12" customHeight="1" x14ac:dyDescent="0.2">
      <c r="A27" s="13" t="s">
        <v>15</v>
      </c>
      <c r="B27" s="11" t="s">
        <v>21</v>
      </c>
      <c r="C27" s="11" t="s">
        <v>20</v>
      </c>
      <c r="D27" s="14">
        <v>4.8273866582929985</v>
      </c>
      <c r="E27" s="14">
        <v>4.6418675874876527</v>
      </c>
      <c r="F27" s="14">
        <v>4.608692880634166</v>
      </c>
      <c r="G27" s="58">
        <v>4.2205666895000338</v>
      </c>
      <c r="H27" s="14">
        <v>4.4085295803543012</v>
      </c>
      <c r="I27" s="14">
        <v>3.9931553971509537</v>
      </c>
      <c r="J27" s="14">
        <v>4.2</v>
      </c>
      <c r="K27" s="7">
        <v>3.88156227991391</v>
      </c>
      <c r="L27" s="7">
        <v>4.2637105146592633</v>
      </c>
      <c r="M27" s="7">
        <v>3.9543590340040522</v>
      </c>
      <c r="N27" s="7">
        <v>4.0446194813192955</v>
      </c>
      <c r="O27" s="3"/>
    </row>
    <row r="28" spans="1:15" ht="12" customHeight="1" x14ac:dyDescent="0.2">
      <c r="A28" s="13" t="s">
        <v>12</v>
      </c>
      <c r="B28" s="11" t="s">
        <v>19</v>
      </c>
      <c r="C28" s="11" t="s">
        <v>18</v>
      </c>
      <c r="D28" s="14">
        <v>4.3763224393667768</v>
      </c>
      <c r="E28" s="14">
        <v>4.5974744468960207</v>
      </c>
      <c r="F28" s="14">
        <v>4.6254425876320253</v>
      </c>
      <c r="G28" s="58">
        <v>5.1002348707537859</v>
      </c>
      <c r="H28" s="14">
        <v>4.9613412942081938</v>
      </c>
      <c r="I28" s="14">
        <v>5.1842434897166587</v>
      </c>
      <c r="J28" s="14">
        <v>4.2</v>
      </c>
      <c r="K28" s="7">
        <v>4.2765858669833792</v>
      </c>
      <c r="L28" s="7">
        <v>4.3373654732272477</v>
      </c>
      <c r="M28" s="7">
        <v>3.9368177594609044</v>
      </c>
      <c r="N28" s="7">
        <v>3.7450308988302408</v>
      </c>
      <c r="O28" s="3"/>
    </row>
    <row r="29" spans="1:15" ht="12" customHeight="1" x14ac:dyDescent="0.2">
      <c r="A29" s="13" t="s">
        <v>9</v>
      </c>
      <c r="B29" s="11" t="s">
        <v>17</v>
      </c>
      <c r="C29" s="11" t="s">
        <v>17</v>
      </c>
      <c r="D29" s="14">
        <v>3.1850881439881666</v>
      </c>
      <c r="E29" s="14">
        <v>3.2288434073397276</v>
      </c>
      <c r="F29" s="14">
        <v>3.3257986926514964</v>
      </c>
      <c r="G29" s="58">
        <v>2.3718869054286245</v>
      </c>
      <c r="H29" s="14">
        <v>2.2003856748877029</v>
      </c>
      <c r="I29" s="14">
        <v>2.2214925423702945</v>
      </c>
      <c r="J29" s="14">
        <v>2.1</v>
      </c>
      <c r="K29" s="7">
        <v>2.1177284830626077</v>
      </c>
      <c r="L29" s="7">
        <v>2.2415803773627161</v>
      </c>
      <c r="M29" s="7">
        <v>2.098728051221785</v>
      </c>
      <c r="N29" s="7">
        <v>2.1905538378811449</v>
      </c>
      <c r="O29" s="3"/>
    </row>
    <row r="30" spans="1:15" ht="12" customHeight="1" x14ac:dyDescent="0.2">
      <c r="A30" s="17" t="s">
        <v>4</v>
      </c>
      <c r="B30" s="18" t="s">
        <v>16</v>
      </c>
      <c r="C30" s="18" t="s">
        <v>16</v>
      </c>
      <c r="D30" s="19">
        <v>3.7368320810434033</v>
      </c>
      <c r="E30" s="19">
        <v>3.778150453493061</v>
      </c>
      <c r="F30" s="19">
        <v>3.8407118103486435</v>
      </c>
      <c r="G30" s="59">
        <v>3.671713495592658</v>
      </c>
      <c r="H30" s="19">
        <v>3.618040362751723</v>
      </c>
      <c r="I30" s="19">
        <v>3.6731333741106895</v>
      </c>
      <c r="J30" s="19">
        <v>3.3</v>
      </c>
      <c r="K30" s="21">
        <v>3.3110207952264337</v>
      </c>
      <c r="L30" s="21">
        <v>3.4930555183233101</v>
      </c>
      <c r="M30" s="21">
        <v>3.2379682721647818</v>
      </c>
      <c r="N30" s="21">
        <v>3.2427048437465222</v>
      </c>
      <c r="O30" s="3"/>
    </row>
    <row r="31" spans="1:15" ht="12" customHeight="1" x14ac:dyDescent="0.2">
      <c r="A31" s="22" t="s">
        <v>63</v>
      </c>
      <c r="B31" s="23"/>
      <c r="C31" s="23"/>
      <c r="D31" s="24"/>
      <c r="E31" s="24"/>
      <c r="F31" s="25"/>
      <c r="G31" s="60"/>
      <c r="H31" s="25"/>
      <c r="I31" s="25"/>
      <c r="J31" s="25"/>
      <c r="K31" s="6"/>
      <c r="L31" s="6"/>
      <c r="M31" s="6"/>
      <c r="N31" s="6"/>
    </row>
    <row r="32" spans="1:15" ht="12" customHeight="1" x14ac:dyDescent="0.2">
      <c r="A32" s="30" t="s">
        <v>15</v>
      </c>
      <c r="B32" s="11" t="s">
        <v>14</v>
      </c>
      <c r="C32" s="11" t="s">
        <v>13</v>
      </c>
      <c r="D32" s="14">
        <v>13.796700506153757</v>
      </c>
      <c r="E32" s="14">
        <v>13.122687305073608</v>
      </c>
      <c r="F32" s="14">
        <v>12.638834360008277</v>
      </c>
      <c r="G32" s="58">
        <v>11.799566968574522</v>
      </c>
      <c r="H32" s="14">
        <v>12.198196397867594</v>
      </c>
      <c r="I32" s="14">
        <v>11.42647874838538</v>
      </c>
      <c r="J32" s="14">
        <v>11.7</v>
      </c>
      <c r="K32" s="7">
        <v>10.741587172608764</v>
      </c>
      <c r="L32" s="7">
        <v>10.311047637895216</v>
      </c>
      <c r="M32" s="7">
        <v>10.903246222804702</v>
      </c>
      <c r="N32" s="7">
        <v>10.803507955595572</v>
      </c>
      <c r="O32" s="3"/>
    </row>
    <row r="33" spans="1:15" ht="12" customHeight="1" x14ac:dyDescent="0.2">
      <c r="A33" s="30" t="s">
        <v>12</v>
      </c>
      <c r="B33" s="11" t="s">
        <v>11</v>
      </c>
      <c r="C33" s="11" t="s">
        <v>10</v>
      </c>
      <c r="D33" s="14">
        <v>10.942841582996472</v>
      </c>
      <c r="E33" s="14">
        <v>10.381656405346453</v>
      </c>
      <c r="F33" s="14">
        <v>9.9108172136025576</v>
      </c>
      <c r="G33" s="58">
        <v>11.907272995058175</v>
      </c>
      <c r="H33" s="14">
        <v>12.044213090064648</v>
      </c>
      <c r="I33" s="14">
        <v>10.321402117926596</v>
      </c>
      <c r="J33" s="14">
        <v>8.6999999999999993</v>
      </c>
      <c r="K33" s="7">
        <v>8.893486626078694</v>
      </c>
      <c r="L33" s="7">
        <v>8.3782430589927568</v>
      </c>
      <c r="M33" s="7">
        <v>8.4461067173404345</v>
      </c>
      <c r="N33" s="7">
        <v>8.5536904735403958</v>
      </c>
      <c r="O33" s="3"/>
    </row>
    <row r="34" spans="1:15" ht="12" customHeight="1" x14ac:dyDescent="0.2">
      <c r="A34" s="30" t="s">
        <v>9</v>
      </c>
      <c r="B34" s="11" t="s">
        <v>8</v>
      </c>
      <c r="C34" s="11" t="s">
        <v>7</v>
      </c>
      <c r="D34" s="14">
        <v>7.1819826228972738</v>
      </c>
      <c r="E34" s="14">
        <v>6.0449601660719532</v>
      </c>
      <c r="F34" s="14">
        <v>6.8298304050887042</v>
      </c>
      <c r="G34" s="58">
        <v>3.8350953906788732</v>
      </c>
      <c r="H34" s="14">
        <v>3.3169265750763972</v>
      </c>
      <c r="I34" s="14">
        <v>4.1953991926586669</v>
      </c>
      <c r="J34" s="14">
        <v>4.0999999999999996</v>
      </c>
      <c r="K34" s="7">
        <v>3.6125228695091631</v>
      </c>
      <c r="L34" s="7">
        <v>3.4316203041176006</v>
      </c>
      <c r="M34" s="7">
        <v>4.1668039529533409</v>
      </c>
      <c r="N34" s="7">
        <v>5.180302218454508</v>
      </c>
      <c r="O34" s="3"/>
    </row>
    <row r="35" spans="1:15" ht="12" customHeight="1" x14ac:dyDescent="0.2">
      <c r="A35" s="28" t="s">
        <v>4</v>
      </c>
      <c r="B35" s="18" t="s">
        <v>6</v>
      </c>
      <c r="C35" s="18" t="s">
        <v>5</v>
      </c>
      <c r="D35" s="19">
        <v>9.1885924788954743</v>
      </c>
      <c r="E35" s="19">
        <v>8.2739063968997115</v>
      </c>
      <c r="F35" s="19">
        <v>8.5766660871668261</v>
      </c>
      <c r="G35" s="59">
        <v>8.1946585395702787</v>
      </c>
      <c r="H35" s="19">
        <v>8.1987852400316132</v>
      </c>
      <c r="I35" s="19">
        <v>7.9862198073529251</v>
      </c>
      <c r="J35" s="19">
        <v>7.4</v>
      </c>
      <c r="K35" s="21">
        <v>7.1850733859420552</v>
      </c>
      <c r="L35" s="21">
        <v>6.8871237646707701</v>
      </c>
      <c r="M35" s="21">
        <v>7.4113095719326667</v>
      </c>
      <c r="N35" s="21">
        <v>7.8627020691025633</v>
      </c>
      <c r="O35" s="3"/>
    </row>
    <row r="36" spans="1:15" ht="12" customHeight="1" x14ac:dyDescent="0.2">
      <c r="A36" s="34" t="s">
        <v>53</v>
      </c>
      <c r="B36" s="35"/>
      <c r="C36" s="35"/>
      <c r="D36" s="36"/>
      <c r="E36" s="37"/>
      <c r="F36" s="37"/>
      <c r="G36" s="56"/>
      <c r="H36" s="37"/>
      <c r="I36" s="37"/>
      <c r="J36" s="37"/>
      <c r="K36" s="37"/>
      <c r="L36" s="37"/>
      <c r="M36" s="37"/>
      <c r="N36" s="37"/>
      <c r="O36" s="3"/>
    </row>
    <row r="37" spans="1:15" ht="12" customHeight="1" x14ac:dyDescent="0.2">
      <c r="A37" s="10" t="s">
        <v>1</v>
      </c>
      <c r="B37" s="11"/>
      <c r="C37" s="11"/>
      <c r="D37" s="14"/>
      <c r="E37" s="12"/>
      <c r="F37" s="12"/>
      <c r="G37" s="57"/>
      <c r="H37" s="12"/>
      <c r="I37" s="12"/>
      <c r="J37" s="12"/>
      <c r="K37" s="8"/>
      <c r="L37" s="8"/>
      <c r="M37" s="8"/>
      <c r="N37" s="8"/>
      <c r="O37" s="3"/>
    </row>
    <row r="38" spans="1:15" ht="12" customHeight="1" x14ac:dyDescent="0.2">
      <c r="A38" s="13" t="s">
        <v>15</v>
      </c>
      <c r="B38" s="11">
        <v>10.9</v>
      </c>
      <c r="C38" s="39">
        <v>11.140065520128134</v>
      </c>
      <c r="D38" s="122">
        <v>10.3</v>
      </c>
      <c r="E38" s="122">
        <v>9.3000000000000007</v>
      </c>
      <c r="F38" s="122">
        <v>8.6</v>
      </c>
      <c r="G38" s="123">
        <v>7.5</v>
      </c>
      <c r="H38" s="14">
        <v>7.4</v>
      </c>
      <c r="I38" s="14">
        <v>6.8</v>
      </c>
      <c r="J38" s="14">
        <v>5.7</v>
      </c>
      <c r="K38" s="7">
        <v>0</v>
      </c>
      <c r="L38" s="7">
        <v>1.1000000000000001</v>
      </c>
      <c r="M38" s="7">
        <v>1.205855757335119</v>
      </c>
      <c r="N38" s="7">
        <v>1.1504946285523967</v>
      </c>
      <c r="O38" s="3"/>
    </row>
    <row r="39" spans="1:15" ht="12" customHeight="1" x14ac:dyDescent="0.2">
      <c r="A39" s="13" t="s">
        <v>12</v>
      </c>
      <c r="B39" s="11" t="s">
        <v>75</v>
      </c>
      <c r="C39" s="11" t="s">
        <v>75</v>
      </c>
      <c r="D39" s="124" t="s">
        <v>75</v>
      </c>
      <c r="E39" s="124" t="s">
        <v>75</v>
      </c>
      <c r="F39" s="124" t="s">
        <v>75</v>
      </c>
      <c r="G39" s="125" t="s">
        <v>75</v>
      </c>
      <c r="H39" s="11" t="s">
        <v>75</v>
      </c>
      <c r="I39" s="11" t="s">
        <v>75</v>
      </c>
      <c r="J39" s="11" t="s">
        <v>75</v>
      </c>
      <c r="K39" s="11" t="s">
        <v>75</v>
      </c>
      <c r="L39" s="11" t="s">
        <v>75</v>
      </c>
      <c r="M39" s="11" t="s">
        <v>75</v>
      </c>
      <c r="N39" s="11" t="s">
        <v>75</v>
      </c>
      <c r="O39" s="3"/>
    </row>
    <row r="40" spans="1:15" ht="12" customHeight="1" x14ac:dyDescent="0.2">
      <c r="A40" s="13" t="s">
        <v>9</v>
      </c>
      <c r="B40" s="11" t="s">
        <v>75</v>
      </c>
      <c r="C40" s="11" t="s">
        <v>75</v>
      </c>
      <c r="D40" s="124" t="s">
        <v>75</v>
      </c>
      <c r="E40" s="124" t="s">
        <v>75</v>
      </c>
      <c r="F40" s="124" t="s">
        <v>75</v>
      </c>
      <c r="G40" s="125" t="s">
        <v>75</v>
      </c>
      <c r="H40" s="11" t="s">
        <v>75</v>
      </c>
      <c r="I40" s="11" t="s">
        <v>75</v>
      </c>
      <c r="J40" s="11" t="s">
        <v>75</v>
      </c>
      <c r="K40" s="11" t="s">
        <v>75</v>
      </c>
      <c r="L40" s="11" t="s">
        <v>75</v>
      </c>
      <c r="M40" s="11" t="s">
        <v>75</v>
      </c>
      <c r="N40" s="11" t="s">
        <v>75</v>
      </c>
      <c r="O40" s="3"/>
    </row>
    <row r="41" spans="1:15" ht="12" customHeight="1" x14ac:dyDescent="0.2">
      <c r="A41" s="17" t="s">
        <v>4</v>
      </c>
      <c r="B41" s="18">
        <v>7.4</v>
      </c>
      <c r="C41" s="40">
        <v>7.3</v>
      </c>
      <c r="D41" s="126">
        <v>7.3</v>
      </c>
      <c r="E41" s="126">
        <v>6.9</v>
      </c>
      <c r="F41" s="126">
        <v>6.5</v>
      </c>
      <c r="G41" s="127">
        <v>5.8</v>
      </c>
      <c r="H41" s="19">
        <v>6</v>
      </c>
      <c r="I41" s="19">
        <v>5.7</v>
      </c>
      <c r="J41" s="19">
        <v>4.9000000000000004</v>
      </c>
      <c r="K41" s="21">
        <v>0</v>
      </c>
      <c r="L41" s="21">
        <v>1</v>
      </c>
      <c r="M41" s="21">
        <v>1.0868939998989031</v>
      </c>
      <c r="N41" s="21">
        <v>1.0401510359573098</v>
      </c>
      <c r="O41" s="3"/>
    </row>
    <row r="42" spans="1:15" ht="12" customHeight="1" x14ac:dyDescent="0.2">
      <c r="A42" s="22" t="s">
        <v>2</v>
      </c>
      <c r="B42" s="23"/>
      <c r="C42" s="41"/>
      <c r="D42" s="128"/>
      <c r="E42" s="129"/>
      <c r="F42" s="129"/>
      <c r="G42" s="130"/>
      <c r="H42" s="25"/>
      <c r="I42" s="25"/>
      <c r="J42" s="25"/>
      <c r="K42" s="6"/>
      <c r="L42" s="6"/>
      <c r="M42" s="6"/>
      <c r="N42" s="6"/>
      <c r="O42" s="3"/>
    </row>
    <row r="43" spans="1:15" ht="12" customHeight="1" x14ac:dyDescent="0.2">
      <c r="A43" s="13" t="s">
        <v>15</v>
      </c>
      <c r="B43" s="11">
        <v>3.8</v>
      </c>
      <c r="C43" s="39">
        <v>3.2026606969113591</v>
      </c>
      <c r="D43" s="122">
        <v>3.3</v>
      </c>
      <c r="E43" s="122">
        <v>3.2</v>
      </c>
      <c r="F43" s="122">
        <v>3.1</v>
      </c>
      <c r="G43" s="123">
        <v>3.6</v>
      </c>
      <c r="H43" s="14">
        <v>3.9</v>
      </c>
      <c r="I43" s="14">
        <v>4.2</v>
      </c>
      <c r="J43" s="14">
        <v>4</v>
      </c>
      <c r="K43" s="7">
        <v>3.7</v>
      </c>
      <c r="L43" s="7">
        <v>3.7</v>
      </c>
      <c r="M43" s="7">
        <v>3.0026366715853086</v>
      </c>
      <c r="N43" s="7">
        <v>2.8797942596997732</v>
      </c>
      <c r="O43" s="3"/>
    </row>
    <row r="44" spans="1:15" ht="12" customHeight="1" x14ac:dyDescent="0.2">
      <c r="A44" s="13" t="s">
        <v>12</v>
      </c>
      <c r="B44" s="11">
        <v>4.4000000000000004</v>
      </c>
      <c r="C44" s="39">
        <v>4.1416447330058945</v>
      </c>
      <c r="D44" s="122">
        <v>2.4</v>
      </c>
      <c r="E44" s="122">
        <v>2.2999999999999998</v>
      </c>
      <c r="F44" s="122">
        <v>2.8</v>
      </c>
      <c r="G44" s="123">
        <v>3.6</v>
      </c>
      <c r="H44" s="14">
        <v>3.8</v>
      </c>
      <c r="I44" s="14">
        <v>3.9</v>
      </c>
      <c r="J44" s="14">
        <v>3.4</v>
      </c>
      <c r="K44" s="7">
        <v>4</v>
      </c>
      <c r="L44" s="7">
        <v>4.5</v>
      </c>
      <c r="M44" s="7">
        <v>2.8658245177831461</v>
      </c>
      <c r="N44" s="7">
        <v>2.8788420521895897</v>
      </c>
      <c r="O44" s="3"/>
    </row>
    <row r="45" spans="1:15" ht="12" customHeight="1" x14ac:dyDescent="0.2">
      <c r="A45" s="13" t="s">
        <v>9</v>
      </c>
      <c r="B45" s="11">
        <v>2.2999999999999998</v>
      </c>
      <c r="C45" s="39">
        <v>1.8967057224271082</v>
      </c>
      <c r="D45" s="122">
        <v>1.8</v>
      </c>
      <c r="E45" s="122">
        <v>1.7</v>
      </c>
      <c r="F45" s="122">
        <v>1.5</v>
      </c>
      <c r="G45" s="123">
        <v>1.2</v>
      </c>
      <c r="H45" s="14">
        <v>1.6</v>
      </c>
      <c r="I45" s="14">
        <v>2.1</v>
      </c>
      <c r="J45" s="14">
        <v>2.7</v>
      </c>
      <c r="K45" s="7">
        <v>3.5</v>
      </c>
      <c r="L45" s="7">
        <v>4.0999999999999996</v>
      </c>
      <c r="M45" s="7">
        <v>3.7780308232818696</v>
      </c>
      <c r="N45" s="7">
        <v>3.8645376095193074</v>
      </c>
      <c r="O45" s="3"/>
    </row>
    <row r="46" spans="1:15" ht="12" customHeight="1" x14ac:dyDescent="0.2">
      <c r="A46" s="17" t="s">
        <v>4</v>
      </c>
      <c r="B46" s="18">
        <v>3.6</v>
      </c>
      <c r="C46" s="40">
        <v>3.1339325428562734</v>
      </c>
      <c r="D46" s="126">
        <v>3</v>
      </c>
      <c r="E46" s="126">
        <v>2.9</v>
      </c>
      <c r="F46" s="126">
        <v>2.8</v>
      </c>
      <c r="G46" s="127">
        <v>3.2</v>
      </c>
      <c r="H46" s="19">
        <v>3.6</v>
      </c>
      <c r="I46" s="19">
        <v>4</v>
      </c>
      <c r="J46" s="19">
        <v>3.9</v>
      </c>
      <c r="K46" s="21">
        <v>3.7</v>
      </c>
      <c r="L46" s="21">
        <v>3.7</v>
      </c>
      <c r="M46" s="21">
        <v>3.0278560060775206</v>
      </c>
      <c r="N46" s="21">
        <v>2.9196337623616411</v>
      </c>
      <c r="O46" s="3"/>
    </row>
    <row r="47" spans="1:15" ht="12" customHeight="1" x14ac:dyDescent="0.2">
      <c r="A47" s="22" t="s">
        <v>52</v>
      </c>
      <c r="B47" s="23"/>
      <c r="C47" s="41"/>
      <c r="D47" s="128"/>
      <c r="E47" s="128"/>
      <c r="F47" s="129"/>
      <c r="G47" s="130"/>
      <c r="H47" s="25"/>
      <c r="I47" s="25"/>
      <c r="J47" s="25"/>
      <c r="K47" s="6"/>
      <c r="L47" s="6"/>
      <c r="M47" s="6"/>
      <c r="N47" s="6"/>
      <c r="O47" s="3"/>
    </row>
    <row r="48" spans="1:15" ht="12" customHeight="1" x14ac:dyDescent="0.2">
      <c r="A48" s="30" t="s">
        <v>15</v>
      </c>
      <c r="B48" s="11">
        <v>14.7</v>
      </c>
      <c r="C48" s="39">
        <v>14.342726217039493</v>
      </c>
      <c r="D48" s="122">
        <v>13.6</v>
      </c>
      <c r="E48" s="122">
        <v>12.6</v>
      </c>
      <c r="F48" s="122">
        <v>11.7</v>
      </c>
      <c r="G48" s="123">
        <v>11.1</v>
      </c>
      <c r="H48" s="14">
        <v>11.2</v>
      </c>
      <c r="I48" s="14">
        <v>11</v>
      </c>
      <c r="J48" s="14">
        <v>9.6999999999999993</v>
      </c>
      <c r="K48" s="7">
        <v>3.7</v>
      </c>
      <c r="L48" s="7">
        <v>4.8</v>
      </c>
      <c r="M48" s="7">
        <v>4.2084924289204269</v>
      </c>
      <c r="N48" s="7">
        <v>4.0302888882521701</v>
      </c>
      <c r="O48" s="3"/>
    </row>
    <row r="49" spans="1:15" ht="12" customHeight="1" x14ac:dyDescent="0.2">
      <c r="A49" s="30" t="s">
        <v>12</v>
      </c>
      <c r="B49" s="11">
        <v>4.5</v>
      </c>
      <c r="C49" s="39">
        <v>4.1416447330058945</v>
      </c>
      <c r="D49" s="122">
        <v>2.4</v>
      </c>
      <c r="E49" s="122">
        <v>2.2999999999999998</v>
      </c>
      <c r="F49" s="122">
        <v>2.8</v>
      </c>
      <c r="G49" s="123">
        <v>3.6</v>
      </c>
      <c r="H49" s="14">
        <v>3.8</v>
      </c>
      <c r="I49" s="14">
        <v>3.9</v>
      </c>
      <c r="J49" s="14">
        <v>3.4</v>
      </c>
      <c r="K49" s="7">
        <v>4</v>
      </c>
      <c r="L49" s="7">
        <v>4.5</v>
      </c>
      <c r="M49" s="7">
        <v>2.8658245177831461</v>
      </c>
      <c r="N49" s="7">
        <v>2.8788420521895897</v>
      </c>
      <c r="O49" s="3"/>
    </row>
    <row r="50" spans="1:15" ht="12" customHeight="1" x14ac:dyDescent="0.2">
      <c r="A50" s="30" t="s">
        <v>9</v>
      </c>
      <c r="B50" s="11">
        <v>2.2999999999999998</v>
      </c>
      <c r="C50" s="39">
        <v>1.8967057224271082</v>
      </c>
      <c r="D50" s="122">
        <v>1.8</v>
      </c>
      <c r="E50" s="122">
        <v>1.7</v>
      </c>
      <c r="F50" s="122">
        <v>1.5</v>
      </c>
      <c r="G50" s="123">
        <v>1.2</v>
      </c>
      <c r="H50" s="14">
        <v>1.6</v>
      </c>
      <c r="I50" s="14">
        <v>2.1</v>
      </c>
      <c r="J50" s="14">
        <v>2.7</v>
      </c>
      <c r="K50" s="7">
        <v>3.5</v>
      </c>
      <c r="L50" s="7">
        <v>4.0999999999999996</v>
      </c>
      <c r="M50" s="7">
        <v>3.7780308232818696</v>
      </c>
      <c r="N50" s="7">
        <v>3.8645376095193074</v>
      </c>
      <c r="O50" s="3"/>
    </row>
    <row r="51" spans="1:15" ht="12" customHeight="1" x14ac:dyDescent="0.2">
      <c r="A51" s="28" t="s">
        <v>4</v>
      </c>
      <c r="B51" s="18">
        <v>11.1</v>
      </c>
      <c r="C51" s="40">
        <v>10.955227114544027</v>
      </c>
      <c r="D51" s="126">
        <v>10.3</v>
      </c>
      <c r="E51" s="126">
        <v>9.8000000000000007</v>
      </c>
      <c r="F51" s="126">
        <v>9.3000000000000007</v>
      </c>
      <c r="G51" s="127">
        <v>9</v>
      </c>
      <c r="H51" s="19">
        <v>9.6</v>
      </c>
      <c r="I51" s="19">
        <v>9.6999999999999993</v>
      </c>
      <c r="J51" s="19">
        <v>8.8000000000000007</v>
      </c>
      <c r="K51" s="21">
        <v>3.7</v>
      </c>
      <c r="L51" s="21">
        <v>4.7</v>
      </c>
      <c r="M51" s="21">
        <v>4.1147500059764237</v>
      </c>
      <c r="N51" s="21">
        <v>3.9597847983189505</v>
      </c>
      <c r="O51" s="3"/>
    </row>
    <row r="52" spans="1:15" ht="12" customHeight="1" x14ac:dyDescent="0.2">
      <c r="A52" s="248" t="s">
        <v>66</v>
      </c>
      <c r="B52" s="248"/>
      <c r="C52" s="248"/>
      <c r="D52" s="248"/>
      <c r="E52" s="248"/>
      <c r="F52" s="248"/>
      <c r="G52" s="248"/>
      <c r="H52" s="248"/>
      <c r="I52" s="248"/>
      <c r="J52" s="248"/>
      <c r="K52" s="248"/>
      <c r="L52" s="32"/>
    </row>
    <row r="53" spans="1:15" ht="12" customHeight="1" x14ac:dyDescent="0.2">
      <c r="A53" s="33" t="s">
        <v>67</v>
      </c>
      <c r="B53" s="33"/>
      <c r="C53" s="33"/>
      <c r="D53" s="33"/>
      <c r="E53" s="33"/>
      <c r="F53" s="33"/>
      <c r="G53" s="33"/>
      <c r="H53" s="33"/>
      <c r="I53" s="33"/>
      <c r="J53" s="33"/>
      <c r="K53" s="33"/>
      <c r="L53" s="32"/>
    </row>
    <row r="54" spans="1:15" s="4" customFormat="1" ht="12" customHeight="1" x14ac:dyDescent="0.2">
      <c r="A54" s="250" t="s">
        <v>68</v>
      </c>
      <c r="B54" s="250"/>
      <c r="C54" s="250"/>
      <c r="D54" s="250"/>
      <c r="E54" s="250"/>
      <c r="F54" s="250"/>
      <c r="G54" s="250"/>
      <c r="H54" s="250"/>
      <c r="I54" s="250"/>
      <c r="J54" s="250"/>
      <c r="K54" s="250"/>
      <c r="L54" s="250"/>
    </row>
    <row r="55" spans="1:15" ht="12" customHeight="1" x14ac:dyDescent="0.2">
      <c r="A55" s="249" t="s">
        <v>69</v>
      </c>
      <c r="B55" s="249"/>
      <c r="C55" s="249"/>
      <c r="D55" s="249"/>
      <c r="E55" s="249"/>
      <c r="F55" s="249"/>
      <c r="G55" s="249"/>
      <c r="H55" s="249"/>
      <c r="I55" s="249"/>
      <c r="J55" s="249"/>
      <c r="K55" s="249"/>
      <c r="L55" s="32"/>
    </row>
  </sheetData>
  <mergeCells count="3">
    <mergeCell ref="A52:K52"/>
    <mergeCell ref="A55:K55"/>
    <mergeCell ref="A54:L54"/>
  </mergeCells>
  <pageMargins left="0.78740157480314965" right="0.78740157480314965" top="0.15748031496062992" bottom="0.19685039370078741" header="0.15748031496062992" footer="0.15748031496062992"/>
  <pageSetup paperSize="9" scale="3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76"/>
  <sheetViews>
    <sheetView workbookViewId="0">
      <selection activeCell="K1" sqref="K1"/>
    </sheetView>
  </sheetViews>
  <sheetFormatPr baseColWidth="10" defaultColWidth="11.5703125" defaultRowHeight="12" customHeight="1" x14ac:dyDescent="0.2"/>
  <cols>
    <col min="1" max="1" width="41.5703125" style="216" customWidth="1"/>
    <col min="2" max="13" width="11.5703125" style="217" customWidth="1"/>
    <col min="14" max="16384" width="11.5703125" style="216"/>
  </cols>
  <sheetData>
    <row r="1" spans="1:37" s="4" customFormat="1" ht="12" customHeight="1" x14ac:dyDescent="0.2">
      <c r="A1" s="189" t="s">
        <v>115</v>
      </c>
      <c r="B1" s="190"/>
      <c r="C1" s="190"/>
      <c r="D1" s="190"/>
      <c r="E1" s="190"/>
      <c r="F1" s="190"/>
      <c r="G1" s="190"/>
      <c r="H1" s="190"/>
      <c r="I1" s="190"/>
      <c r="J1" s="190"/>
      <c r="K1" s="190"/>
      <c r="L1" s="190"/>
      <c r="M1" s="190"/>
      <c r="N1" s="189"/>
      <c r="O1" s="189"/>
      <c r="P1" s="189"/>
      <c r="Q1" s="189"/>
      <c r="R1" s="189"/>
      <c r="S1" s="189"/>
      <c r="T1" s="189"/>
      <c r="U1" s="189"/>
      <c r="V1" s="189"/>
      <c r="W1" s="189"/>
      <c r="X1" s="189"/>
      <c r="Y1" s="189"/>
      <c r="Z1" s="189"/>
      <c r="AA1" s="189"/>
      <c r="AB1" s="189"/>
      <c r="AC1" s="189"/>
      <c r="AD1" s="189"/>
      <c r="AE1" s="189"/>
      <c r="AF1" s="189"/>
      <c r="AG1" s="189"/>
      <c r="AH1" s="189"/>
      <c r="AI1" s="189"/>
      <c r="AJ1" s="189"/>
      <c r="AK1" s="189"/>
    </row>
    <row r="2" spans="1:37" s="4" customFormat="1" ht="12" customHeight="1" x14ac:dyDescent="0.2">
      <c r="A2" s="189"/>
      <c r="B2" s="190"/>
      <c r="C2" s="190"/>
      <c r="D2" s="190"/>
      <c r="E2" s="190"/>
      <c r="F2" s="190"/>
      <c r="G2" s="190"/>
      <c r="H2" s="190"/>
      <c r="I2" s="190"/>
      <c r="J2" s="190"/>
      <c r="K2" s="190"/>
      <c r="L2" s="190"/>
      <c r="M2" s="190"/>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1:37" s="4" customFormat="1" ht="12" customHeight="1" thickBot="1" x14ac:dyDescent="0.25">
      <c r="A3" s="189" t="s">
        <v>116</v>
      </c>
      <c r="B3" s="190"/>
      <c r="C3" s="190"/>
      <c r="D3" s="190"/>
      <c r="E3" s="190"/>
      <c r="F3" s="190"/>
      <c r="G3" s="190"/>
      <c r="H3" s="190"/>
      <c r="I3" s="190"/>
      <c r="J3" s="190"/>
      <c r="K3" s="190"/>
      <c r="L3" s="190"/>
      <c r="M3" s="190"/>
      <c r="N3" s="189"/>
      <c r="O3" s="189"/>
      <c r="P3" s="189"/>
      <c r="Q3" s="189"/>
      <c r="R3" s="189"/>
      <c r="S3" s="189"/>
      <c r="T3" s="189"/>
      <c r="U3" s="189"/>
      <c r="V3" s="189"/>
      <c r="W3" s="189"/>
      <c r="X3" s="189"/>
      <c r="Y3" s="189"/>
      <c r="Z3" s="189"/>
      <c r="AA3" s="189"/>
      <c r="AB3" s="189"/>
      <c r="AC3" s="189"/>
      <c r="AD3" s="189"/>
      <c r="AE3" s="189"/>
      <c r="AF3" s="189"/>
      <c r="AG3" s="189"/>
      <c r="AH3" s="189"/>
      <c r="AI3" s="189"/>
      <c r="AJ3" s="189"/>
      <c r="AK3" s="189"/>
    </row>
    <row r="4" spans="1:37" s="2" customFormat="1" ht="12" customHeight="1" x14ac:dyDescent="0.2">
      <c r="A4" s="192"/>
      <c r="B4" s="193">
        <v>2002</v>
      </c>
      <c r="C4" s="193">
        <v>2003</v>
      </c>
      <c r="D4" s="193">
        <v>2004</v>
      </c>
      <c r="E4" s="193">
        <v>2005</v>
      </c>
      <c r="F4" s="193">
        <v>2006</v>
      </c>
      <c r="G4" s="193">
        <v>2007</v>
      </c>
      <c r="H4" s="193">
        <v>2008</v>
      </c>
      <c r="I4" s="193">
        <v>2009</v>
      </c>
      <c r="J4" s="193">
        <v>2010</v>
      </c>
      <c r="K4" s="193">
        <v>2011</v>
      </c>
      <c r="L4" s="193">
        <v>2012</v>
      </c>
      <c r="M4" s="193">
        <v>2013</v>
      </c>
      <c r="N4" s="193">
        <v>2014</v>
      </c>
    </row>
    <row r="5" spans="1:37" s="2" customFormat="1" ht="12" customHeight="1" x14ac:dyDescent="0.2">
      <c r="A5" s="183" t="s">
        <v>78</v>
      </c>
      <c r="B5" s="194">
        <v>9821</v>
      </c>
      <c r="C5" s="194">
        <v>6147</v>
      </c>
      <c r="D5" s="194">
        <v>6885</v>
      </c>
      <c r="E5" s="194">
        <v>4994</v>
      </c>
      <c r="F5" s="194">
        <v>5717</v>
      </c>
      <c r="G5" s="194">
        <v>4714</v>
      </c>
      <c r="H5" s="194">
        <v>8078</v>
      </c>
      <c r="I5" s="194">
        <v>8027</v>
      </c>
      <c r="J5" s="194">
        <v>8390</v>
      </c>
      <c r="K5" s="195">
        <v>8269</v>
      </c>
      <c r="L5" s="195">
        <v>8812</v>
      </c>
      <c r="M5" s="195">
        <v>8985</v>
      </c>
      <c r="N5" s="195">
        <v>10356</v>
      </c>
    </row>
    <row r="6" spans="1:37" s="2" customFormat="1" ht="12" customHeight="1" x14ac:dyDescent="0.2">
      <c r="A6" s="184" t="s">
        <v>79</v>
      </c>
      <c r="B6" s="196">
        <v>47506</v>
      </c>
      <c r="C6" s="196">
        <v>44948</v>
      </c>
      <c r="D6" s="196">
        <v>47088</v>
      </c>
      <c r="E6" s="196">
        <v>51889</v>
      </c>
      <c r="F6" s="196">
        <v>47700</v>
      </c>
      <c r="G6" s="196">
        <v>37173</v>
      </c>
      <c r="H6" s="196">
        <v>51343</v>
      </c>
      <c r="I6" s="196">
        <v>38971</v>
      </c>
      <c r="J6" s="196">
        <v>41000</v>
      </c>
      <c r="K6" s="197">
        <v>41862</v>
      </c>
      <c r="L6" s="197">
        <v>51993</v>
      </c>
      <c r="M6" s="197">
        <v>41343</v>
      </c>
      <c r="N6" s="197">
        <v>40097</v>
      </c>
    </row>
    <row r="7" spans="1:37" s="2" customFormat="1" ht="12" customHeight="1" x14ac:dyDescent="0.2">
      <c r="A7" s="185" t="s">
        <v>58</v>
      </c>
      <c r="B7" s="196">
        <v>453275</v>
      </c>
      <c r="C7" s="196">
        <v>428762</v>
      </c>
      <c r="D7" s="196">
        <v>494760</v>
      </c>
      <c r="E7" s="196">
        <v>540919</v>
      </c>
      <c r="F7" s="196">
        <v>484548</v>
      </c>
      <c r="G7" s="196">
        <v>527666</v>
      </c>
      <c r="H7" s="196">
        <v>510334</v>
      </c>
      <c r="I7" s="196">
        <v>491366</v>
      </c>
      <c r="J7" s="196">
        <v>444841</v>
      </c>
      <c r="K7" s="197">
        <v>433422</v>
      </c>
      <c r="L7" s="197">
        <v>408543</v>
      </c>
      <c r="M7" s="197" t="s">
        <v>93</v>
      </c>
      <c r="N7" s="197">
        <v>490646</v>
      </c>
    </row>
    <row r="8" spans="1:37" s="2" customFormat="1" ht="12" customHeight="1" x14ac:dyDescent="0.2">
      <c r="A8" s="185" t="s">
        <v>57</v>
      </c>
      <c r="B8" s="196">
        <v>30563</v>
      </c>
      <c r="C8" s="196">
        <v>30770</v>
      </c>
      <c r="D8" s="196">
        <v>32243</v>
      </c>
      <c r="E8" s="196">
        <v>31123</v>
      </c>
      <c r="F8" s="196">
        <v>34513</v>
      </c>
      <c r="G8" s="196">
        <v>34155</v>
      </c>
      <c r="H8" s="196">
        <v>32390</v>
      </c>
      <c r="I8" s="196">
        <v>32585</v>
      </c>
      <c r="J8" s="196">
        <v>31796</v>
      </c>
      <c r="K8" s="197">
        <v>31589</v>
      </c>
      <c r="L8" s="197">
        <v>31634</v>
      </c>
      <c r="M8" s="197">
        <v>29274</v>
      </c>
      <c r="N8" s="197">
        <v>30444</v>
      </c>
    </row>
    <row r="9" spans="1:37" s="2" customFormat="1" ht="12" customHeight="1" x14ac:dyDescent="0.2">
      <c r="A9" s="185" t="s">
        <v>80</v>
      </c>
      <c r="B9" s="196">
        <v>78798</v>
      </c>
      <c r="C9" s="196">
        <v>81582</v>
      </c>
      <c r="D9" s="196">
        <v>63534</v>
      </c>
      <c r="E9" s="196">
        <v>69893</v>
      </c>
      <c r="F9" s="196">
        <v>66224</v>
      </c>
      <c r="G9" s="196">
        <v>62675</v>
      </c>
      <c r="H9" s="196">
        <v>58126</v>
      </c>
      <c r="I9" s="196">
        <v>52585</v>
      </c>
      <c r="J9" s="196">
        <v>49897</v>
      </c>
      <c r="K9" s="197">
        <v>46564</v>
      </c>
      <c r="L9" s="197">
        <v>48468</v>
      </c>
      <c r="M9" s="197">
        <v>51461</v>
      </c>
      <c r="N9" s="197">
        <v>41080</v>
      </c>
    </row>
    <row r="10" spans="1:37" s="2" customFormat="1" ht="12" customHeight="1" x14ac:dyDescent="0.2">
      <c r="A10" s="186" t="s">
        <v>81</v>
      </c>
      <c r="B10" s="198">
        <v>199113</v>
      </c>
      <c r="C10" s="198">
        <f>3407+227418</f>
        <v>230825</v>
      </c>
      <c r="D10" s="198">
        <f>4192+245810</f>
        <v>250002</v>
      </c>
      <c r="E10" s="198">
        <f>3768+241125</f>
        <v>244893</v>
      </c>
      <c r="F10" s="198">
        <v>223348</v>
      </c>
      <c r="G10" s="198">
        <v>162948</v>
      </c>
      <c r="H10" s="198">
        <v>124051</v>
      </c>
      <c r="I10" s="198">
        <v>128689</v>
      </c>
      <c r="J10" s="198">
        <v>100095</v>
      </c>
      <c r="K10" s="197">
        <v>95980</v>
      </c>
      <c r="L10" s="197">
        <v>95527</v>
      </c>
      <c r="M10" s="197">
        <v>90446</v>
      </c>
      <c r="N10" s="197">
        <v>101707</v>
      </c>
    </row>
    <row r="11" spans="1:37" s="2" customFormat="1" ht="12" customHeight="1" x14ac:dyDescent="0.2">
      <c r="A11" s="185" t="s">
        <v>82</v>
      </c>
      <c r="B11" s="196">
        <v>469631</v>
      </c>
      <c r="C11" s="196">
        <f>496239+444</f>
        <v>496683</v>
      </c>
      <c r="D11" s="196">
        <f>503325+584</f>
        <v>503909</v>
      </c>
      <c r="E11" s="196">
        <f>520685+395</f>
        <v>521080</v>
      </c>
      <c r="F11" s="196">
        <v>512706</v>
      </c>
      <c r="G11" s="196">
        <v>513054</v>
      </c>
      <c r="H11" s="196">
        <v>511530</v>
      </c>
      <c r="I11" s="196">
        <v>517598</v>
      </c>
      <c r="J11" s="196">
        <v>567605</v>
      </c>
      <c r="K11" s="197">
        <v>646953</v>
      </c>
      <c r="L11" s="197">
        <v>730904</v>
      </c>
      <c r="M11" s="197">
        <v>677322</v>
      </c>
      <c r="N11" s="197">
        <v>668468</v>
      </c>
    </row>
    <row r="12" spans="1:37" s="2" customFormat="1" ht="12" customHeight="1" x14ac:dyDescent="0.2">
      <c r="A12" s="187" t="s">
        <v>83</v>
      </c>
      <c r="B12" s="198">
        <v>77693</v>
      </c>
      <c r="C12" s="198">
        <v>80155</v>
      </c>
      <c r="D12" s="198">
        <v>93851</v>
      </c>
      <c r="E12" s="198">
        <v>104090</v>
      </c>
      <c r="F12" s="198">
        <v>114202</v>
      </c>
      <c r="G12" s="198">
        <v>110981</v>
      </c>
      <c r="H12" s="198">
        <v>126218</v>
      </c>
      <c r="I12" s="198">
        <v>116842</v>
      </c>
      <c r="J12" s="198">
        <v>146256</v>
      </c>
      <c r="K12" s="197">
        <v>123757</v>
      </c>
      <c r="L12" s="197">
        <v>140423</v>
      </c>
      <c r="M12" s="197">
        <v>123509</v>
      </c>
      <c r="N12" s="197">
        <v>135619.16999999998</v>
      </c>
    </row>
    <row r="13" spans="1:37" s="2" customFormat="1" ht="12" customHeight="1" x14ac:dyDescent="0.2">
      <c r="A13" s="187" t="s">
        <v>55</v>
      </c>
      <c r="B13" s="198">
        <v>39525.218836761371</v>
      </c>
      <c r="C13" s="198">
        <f>31977+9586</f>
        <v>41563</v>
      </c>
      <c r="D13" s="198">
        <f>34005+9600</f>
        <v>43605</v>
      </c>
      <c r="E13" s="198">
        <f>34734+9487</f>
        <v>44221</v>
      </c>
      <c r="F13" s="198">
        <f>18239+8982+23500</f>
        <v>50721</v>
      </c>
      <c r="G13" s="198">
        <f>30143+21183</f>
        <v>51326</v>
      </c>
      <c r="H13" s="198">
        <f>25260+21421</f>
        <v>46681</v>
      </c>
      <c r="I13" s="198">
        <v>40948</v>
      </c>
      <c r="J13" s="198">
        <v>31532</v>
      </c>
      <c r="K13" s="197">
        <v>37719</v>
      </c>
      <c r="L13" s="197">
        <v>39886</v>
      </c>
      <c r="M13" s="197">
        <v>40124</v>
      </c>
      <c r="N13" s="197">
        <v>43434</v>
      </c>
    </row>
    <row r="14" spans="1:37" s="2" customFormat="1" ht="12" customHeight="1" x14ac:dyDescent="0.2">
      <c r="A14" s="187" t="s">
        <v>99</v>
      </c>
      <c r="B14" s="198">
        <v>4398</v>
      </c>
      <c r="C14" s="198">
        <v>4301</v>
      </c>
      <c r="D14" s="198">
        <v>5173</v>
      </c>
      <c r="E14" s="198">
        <v>4611</v>
      </c>
      <c r="F14" s="198">
        <v>4725</v>
      </c>
      <c r="G14" s="198">
        <v>5511</v>
      </c>
      <c r="H14" s="198">
        <v>5974</v>
      </c>
      <c r="I14" s="198">
        <v>4370</v>
      </c>
      <c r="J14" s="198">
        <v>3815</v>
      </c>
      <c r="K14" s="197">
        <v>4286</v>
      </c>
      <c r="L14" s="197">
        <v>3899.5</v>
      </c>
      <c r="M14" s="197">
        <v>3939</v>
      </c>
      <c r="N14" s="197">
        <v>3743</v>
      </c>
    </row>
    <row r="15" spans="1:37" s="2" customFormat="1" ht="12" customHeight="1" x14ac:dyDescent="0.2">
      <c r="A15" s="199" t="s">
        <v>100</v>
      </c>
      <c r="B15" s="200">
        <v>29942</v>
      </c>
      <c r="C15" s="200">
        <v>32459</v>
      </c>
      <c r="D15" s="200">
        <v>37601</v>
      </c>
      <c r="E15" s="200">
        <v>37317</v>
      </c>
      <c r="F15" s="200">
        <v>32572</v>
      </c>
      <c r="G15" s="200">
        <v>27496</v>
      </c>
      <c r="H15" s="200">
        <v>18927</v>
      </c>
      <c r="I15" s="200">
        <v>12632</v>
      </c>
      <c r="J15" s="200">
        <v>19200</v>
      </c>
      <c r="K15" s="201">
        <v>18580</v>
      </c>
      <c r="L15" s="201">
        <v>19702</v>
      </c>
      <c r="M15" s="201">
        <v>11803</v>
      </c>
      <c r="N15" s="201">
        <v>12456</v>
      </c>
    </row>
    <row r="16" spans="1:37" s="2" customFormat="1" ht="14.25" x14ac:dyDescent="0.2">
      <c r="A16" s="202" t="s">
        <v>101</v>
      </c>
      <c r="B16" s="203">
        <v>1415952.2188367613</v>
      </c>
      <c r="C16" s="203">
        <v>1452496</v>
      </c>
      <c r="D16" s="203">
        <v>1548600</v>
      </c>
      <c r="E16" s="203">
        <v>1626851</v>
      </c>
      <c r="F16" s="203">
        <v>1554450</v>
      </c>
      <c r="G16" s="203">
        <v>1511920</v>
      </c>
      <c r="H16" s="204">
        <v>1483713</v>
      </c>
      <c r="I16" s="204">
        <v>1440598</v>
      </c>
      <c r="J16" s="204">
        <v>1433908</v>
      </c>
      <c r="K16" s="204">
        <v>1477750</v>
      </c>
      <c r="L16" s="204">
        <v>1567661.5</v>
      </c>
      <c r="M16" s="204">
        <v>1551733</v>
      </c>
      <c r="N16" s="204">
        <v>1573650.17</v>
      </c>
    </row>
    <row r="17" spans="1:37" s="2" customFormat="1" ht="14.25" x14ac:dyDescent="0.2">
      <c r="A17" s="205" t="s">
        <v>102</v>
      </c>
      <c r="B17" s="206">
        <v>1155124.6316487759</v>
      </c>
      <c r="C17" s="206">
        <v>1013267</v>
      </c>
      <c r="D17" s="206">
        <v>1100354</v>
      </c>
      <c r="E17" s="206">
        <v>116422</v>
      </c>
      <c r="F17" s="206">
        <v>1125187</v>
      </c>
      <c r="G17" s="206">
        <v>1068039</v>
      </c>
      <c r="H17" s="206">
        <v>1089264</v>
      </c>
      <c r="I17" s="206">
        <v>1247431</v>
      </c>
      <c r="J17" s="206">
        <v>1246541</v>
      </c>
      <c r="K17" s="207">
        <v>1274969</v>
      </c>
      <c r="L17" s="207">
        <v>1548956.0699577294</v>
      </c>
      <c r="M17" s="207">
        <v>1675594</v>
      </c>
      <c r="N17" s="207">
        <v>1605204.6145997916</v>
      </c>
    </row>
    <row r="18" spans="1:37" s="2" customFormat="1" ht="15" thickBot="1" x14ac:dyDescent="0.25">
      <c r="A18" s="208" t="s">
        <v>103</v>
      </c>
      <c r="B18" s="209">
        <v>2571076.8504855372</v>
      </c>
      <c r="C18" s="209">
        <v>2465762</v>
      </c>
      <c r="D18" s="209">
        <v>2648953</v>
      </c>
      <c r="E18" s="209">
        <v>2743273</v>
      </c>
      <c r="F18" s="209">
        <v>2679637</v>
      </c>
      <c r="G18" s="209">
        <v>2579959</v>
      </c>
      <c r="H18" s="210">
        <v>2572977</v>
      </c>
      <c r="I18" s="210">
        <v>2688029</v>
      </c>
      <c r="J18" s="210">
        <v>2680449</v>
      </c>
      <c r="K18" s="210">
        <v>2752719</v>
      </c>
      <c r="L18" s="210">
        <v>3116617.5699577294</v>
      </c>
      <c r="M18" s="210">
        <v>3227327</v>
      </c>
      <c r="N18" s="210">
        <v>3178854.7845997917</v>
      </c>
    </row>
    <row r="19" spans="1:37" s="212" customFormat="1" ht="12" customHeight="1" x14ac:dyDescent="0.2">
      <c r="A19" s="211" t="s">
        <v>66</v>
      </c>
      <c r="B19" s="211"/>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212" customFormat="1" ht="12" customHeight="1" x14ac:dyDescent="0.2">
      <c r="A20" s="213" t="s">
        <v>67</v>
      </c>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row>
    <row r="21" spans="1:37" s="212" customFormat="1" ht="12" customHeight="1" x14ac:dyDescent="0.2">
      <c r="A21" s="213" t="s">
        <v>104</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row>
    <row r="22" spans="1:37" s="212" customFormat="1" ht="12" customHeight="1" x14ac:dyDescent="0.2">
      <c r="A22" s="213" t="s">
        <v>96</v>
      </c>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row>
    <row r="23" spans="1:37" s="212" customFormat="1" ht="12" customHeight="1" x14ac:dyDescent="0.2">
      <c r="A23" s="213" t="s">
        <v>105</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row>
    <row r="24" spans="1:37" s="212" customFormat="1" ht="12" customHeight="1" x14ac:dyDescent="0.2">
      <c r="A24" s="213" t="s">
        <v>97</v>
      </c>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row>
    <row r="25" spans="1:37" s="212" customFormat="1" ht="12" customHeight="1" x14ac:dyDescent="0.2">
      <c r="A25" s="213" t="s">
        <v>98</v>
      </c>
      <c r="B25" s="213"/>
      <c r="C25" s="213"/>
      <c r="D25" s="213"/>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13"/>
    </row>
    <row r="26" spans="1:37" s="212" customFormat="1" ht="12" customHeight="1" x14ac:dyDescent="0.2">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row>
    <row r="28" spans="1:37" s="215" customFormat="1" ht="12" customHeight="1" thickBot="1" x14ac:dyDescent="0.25">
      <c r="A28" s="189" t="s">
        <v>117</v>
      </c>
      <c r="B28" s="191"/>
      <c r="C28" s="191"/>
      <c r="D28" s="191"/>
      <c r="E28" s="191"/>
      <c r="F28" s="191"/>
      <c r="G28" s="191"/>
      <c r="H28" s="191"/>
      <c r="I28" s="191"/>
      <c r="J28" s="191"/>
      <c r="K28" s="191"/>
      <c r="L28" s="191"/>
      <c r="M28" s="191"/>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1:37" s="220" customFormat="1" ht="12" customHeight="1" x14ac:dyDescent="0.2">
      <c r="A29" s="218"/>
      <c r="B29" s="193">
        <v>2002</v>
      </c>
      <c r="C29" s="193">
        <v>2003</v>
      </c>
      <c r="D29" s="193">
        <v>2004</v>
      </c>
      <c r="E29" s="193">
        <v>2005</v>
      </c>
      <c r="F29" s="193">
        <v>2006</v>
      </c>
      <c r="G29" s="193">
        <v>2007</v>
      </c>
      <c r="H29" s="193">
        <v>2008</v>
      </c>
      <c r="I29" s="193">
        <v>2009</v>
      </c>
      <c r="J29" s="193">
        <v>2010</v>
      </c>
      <c r="K29" s="193">
        <v>2011</v>
      </c>
      <c r="L29" s="219">
        <v>2012</v>
      </c>
      <c r="M29" s="219">
        <v>2013</v>
      </c>
      <c r="N29" s="193">
        <v>2014</v>
      </c>
    </row>
    <row r="30" spans="1:37" ht="12" customHeight="1" x14ac:dyDescent="0.2">
      <c r="A30" s="183" t="s">
        <v>78</v>
      </c>
      <c r="B30" s="195">
        <v>82746</v>
      </c>
      <c r="C30" s="195">
        <v>55646</v>
      </c>
      <c r="D30" s="195">
        <v>48786</v>
      </c>
      <c r="E30" s="195">
        <v>49663</v>
      </c>
      <c r="F30" s="195">
        <v>46588</v>
      </c>
      <c r="G30" s="195">
        <v>46520</v>
      </c>
      <c r="H30" s="195">
        <v>61570</v>
      </c>
      <c r="I30" s="195">
        <v>64797</v>
      </c>
      <c r="J30" s="195">
        <v>64310</v>
      </c>
      <c r="K30" s="195">
        <v>57476</v>
      </c>
      <c r="L30" s="221">
        <v>61984</v>
      </c>
      <c r="M30" s="221">
        <v>63493</v>
      </c>
      <c r="N30" s="195">
        <v>71109.799999999988</v>
      </c>
    </row>
    <row r="31" spans="1:37" ht="12" customHeight="1" x14ac:dyDescent="0.2">
      <c r="A31" s="184" t="s">
        <v>79</v>
      </c>
      <c r="B31" s="197">
        <v>294710.7</v>
      </c>
      <c r="C31" s="197">
        <v>277168</v>
      </c>
      <c r="D31" s="197">
        <v>253435</v>
      </c>
      <c r="E31" s="197">
        <v>203636</v>
      </c>
      <c r="F31" s="197">
        <v>162520</v>
      </c>
      <c r="G31" s="197">
        <v>149505</v>
      </c>
      <c r="H31" s="197">
        <v>108110</v>
      </c>
      <c r="I31" s="197">
        <v>98396</v>
      </c>
      <c r="J31" s="197">
        <v>132714</v>
      </c>
      <c r="K31" s="197">
        <v>167770</v>
      </c>
      <c r="L31" s="222">
        <v>121564</v>
      </c>
      <c r="M31" s="222" t="s">
        <v>92</v>
      </c>
      <c r="N31" s="197">
        <v>133762.5</v>
      </c>
    </row>
    <row r="32" spans="1:37" ht="12" customHeight="1" x14ac:dyDescent="0.2">
      <c r="A32" s="185" t="s">
        <v>58</v>
      </c>
      <c r="B32" s="197">
        <v>1856565</v>
      </c>
      <c r="C32" s="197">
        <v>1738583</v>
      </c>
      <c r="D32" s="197">
        <v>1750587</v>
      </c>
      <c r="E32" s="197">
        <v>1794545</v>
      </c>
      <c r="F32" s="197">
        <v>1702316</v>
      </c>
      <c r="G32" s="197">
        <v>1645478</v>
      </c>
      <c r="H32" s="197">
        <v>1736264</v>
      </c>
      <c r="I32" s="197">
        <v>1782289</v>
      </c>
      <c r="J32" s="197">
        <v>1732961</v>
      </c>
      <c r="K32" s="197">
        <v>1527276</v>
      </c>
      <c r="L32" s="222">
        <v>1438144</v>
      </c>
      <c r="M32" s="222" t="s">
        <v>94</v>
      </c>
      <c r="N32" s="197">
        <v>1509203</v>
      </c>
    </row>
    <row r="33" spans="1:25" ht="12" customHeight="1" x14ac:dyDescent="0.2">
      <c r="A33" s="185" t="s">
        <v>57</v>
      </c>
      <c r="B33" s="197">
        <v>101183.87666559999</v>
      </c>
      <c r="C33" s="197">
        <v>95351</v>
      </c>
      <c r="D33" s="197">
        <v>98765</v>
      </c>
      <c r="E33" s="197">
        <v>108396</v>
      </c>
      <c r="F33" s="197">
        <v>104547</v>
      </c>
      <c r="G33" s="197">
        <v>98829</v>
      </c>
      <c r="H33" s="197">
        <v>104676</v>
      </c>
      <c r="I33" s="197">
        <v>95612</v>
      </c>
      <c r="J33" s="197">
        <v>89058</v>
      </c>
      <c r="K33" s="197">
        <v>82079</v>
      </c>
      <c r="L33" s="222">
        <v>91169.007571428519</v>
      </c>
      <c r="M33" s="222">
        <v>87089</v>
      </c>
      <c r="N33" s="197">
        <v>86346.174996604386</v>
      </c>
    </row>
    <row r="34" spans="1:25" ht="12" customHeight="1" x14ac:dyDescent="0.2">
      <c r="A34" s="185" t="s">
        <v>80</v>
      </c>
      <c r="B34" s="197">
        <v>350529</v>
      </c>
      <c r="C34" s="197">
        <v>353449</v>
      </c>
      <c r="D34" s="197">
        <v>244947</v>
      </c>
      <c r="E34" s="197">
        <v>224064</v>
      </c>
      <c r="F34" s="197">
        <v>259759</v>
      </c>
      <c r="G34" s="197">
        <v>252300</v>
      </c>
      <c r="H34" s="197">
        <v>240739</v>
      </c>
      <c r="I34" s="197">
        <v>212961</v>
      </c>
      <c r="J34" s="197">
        <v>189131</v>
      </c>
      <c r="K34" s="197">
        <v>201275</v>
      </c>
      <c r="L34" s="222">
        <v>182824</v>
      </c>
      <c r="M34" s="222">
        <v>161729</v>
      </c>
      <c r="N34" s="197">
        <v>132217</v>
      </c>
    </row>
    <row r="35" spans="1:25" ht="12" customHeight="1" x14ac:dyDescent="0.2">
      <c r="A35" s="186" t="s">
        <v>81</v>
      </c>
      <c r="B35" s="197">
        <v>883056.5</v>
      </c>
      <c r="C35" s="197">
        <f>7233+919556</f>
        <v>926789</v>
      </c>
      <c r="D35" s="197">
        <f>8172+833317</f>
        <v>841489</v>
      </c>
      <c r="E35" s="197">
        <f>6684+828440</f>
        <v>835124</v>
      </c>
      <c r="F35" s="197">
        <v>760266</v>
      </c>
      <c r="G35" s="197">
        <v>607206</v>
      </c>
      <c r="H35" s="197">
        <v>541670</v>
      </c>
      <c r="I35" s="197">
        <v>556007</v>
      </c>
      <c r="J35" s="197">
        <v>517387</v>
      </c>
      <c r="K35" s="197">
        <v>496253</v>
      </c>
      <c r="L35" s="222">
        <v>474741.39000036055</v>
      </c>
      <c r="M35" s="222">
        <v>490698</v>
      </c>
      <c r="N35" s="197">
        <v>483757.9</v>
      </c>
    </row>
    <row r="36" spans="1:25" ht="12" customHeight="1" x14ac:dyDescent="0.2">
      <c r="A36" s="185" t="s">
        <v>82</v>
      </c>
      <c r="B36" s="197">
        <v>2468624</v>
      </c>
      <c r="C36" s="197">
        <f>2505302+937</f>
        <v>2506239</v>
      </c>
      <c r="D36" s="197">
        <f>2472062+923</f>
        <v>2472985</v>
      </c>
      <c r="E36" s="197">
        <f>2003943+902</f>
        <v>2004845</v>
      </c>
      <c r="F36" s="197">
        <f>2253465+810</f>
        <v>2254275</v>
      </c>
      <c r="G36" s="197">
        <v>2176694</v>
      </c>
      <c r="H36" s="197">
        <v>2068914</v>
      </c>
      <c r="I36" s="197">
        <v>1597828</v>
      </c>
      <c r="J36" s="197">
        <v>1445208</v>
      </c>
      <c r="K36" s="197">
        <v>1493898</v>
      </c>
      <c r="L36" s="222">
        <v>1211695.2483334674</v>
      </c>
      <c r="M36" s="222">
        <v>1457852</v>
      </c>
      <c r="N36" s="197">
        <v>1622142.4600001022</v>
      </c>
    </row>
    <row r="37" spans="1:25" ht="12" customHeight="1" x14ac:dyDescent="0.2">
      <c r="A37" s="187" t="s">
        <v>83</v>
      </c>
      <c r="B37" s="197">
        <v>794646</v>
      </c>
      <c r="C37" s="197">
        <v>999086</v>
      </c>
      <c r="D37" s="197">
        <v>932300</v>
      </c>
      <c r="E37" s="197">
        <v>800678</v>
      </c>
      <c r="F37" s="197">
        <v>848002</v>
      </c>
      <c r="G37" s="197">
        <v>853673</v>
      </c>
      <c r="H37" s="197">
        <v>830453</v>
      </c>
      <c r="I37" s="197">
        <v>964677</v>
      </c>
      <c r="J37" s="197">
        <v>768213</v>
      </c>
      <c r="K37" s="197">
        <v>547693</v>
      </c>
      <c r="L37" s="222">
        <v>709961.03666666662</v>
      </c>
      <c r="M37" s="222">
        <v>618506</v>
      </c>
      <c r="N37" s="197">
        <v>628702.32011019276</v>
      </c>
    </row>
    <row r="38" spans="1:25" ht="12" customHeight="1" x14ac:dyDescent="0.2">
      <c r="A38" s="187" t="s">
        <v>55</v>
      </c>
      <c r="B38" s="197">
        <v>224772</v>
      </c>
      <c r="C38" s="197">
        <f>174109+36957</f>
        <v>211066</v>
      </c>
      <c r="D38" s="197">
        <f>141137+43002</f>
        <v>184139</v>
      </c>
      <c r="E38" s="197">
        <f>128605+34909</f>
        <v>163514</v>
      </c>
      <c r="F38" s="197">
        <f>113688+35225+73348</f>
        <v>222261</v>
      </c>
      <c r="G38" s="197">
        <f>105735+114554</f>
        <v>220289</v>
      </c>
      <c r="H38" s="197">
        <f>85799+95512</f>
        <v>181311</v>
      </c>
      <c r="I38" s="197">
        <v>163984</v>
      </c>
      <c r="J38" s="197">
        <v>151798</v>
      </c>
      <c r="K38" s="197">
        <v>130164</v>
      </c>
      <c r="L38" s="222">
        <v>120530</v>
      </c>
      <c r="M38" s="222">
        <v>112322</v>
      </c>
      <c r="N38" s="197">
        <v>147797</v>
      </c>
    </row>
    <row r="39" spans="1:25" ht="12" customHeight="1" x14ac:dyDescent="0.2">
      <c r="A39" s="187" t="s">
        <v>99</v>
      </c>
      <c r="B39" s="197">
        <v>226364.95624999999</v>
      </c>
      <c r="C39" s="197">
        <v>222957</v>
      </c>
      <c r="D39" s="197">
        <v>219451</v>
      </c>
      <c r="E39" s="197">
        <v>205808.25</v>
      </c>
      <c r="F39" s="197">
        <v>204879</v>
      </c>
      <c r="G39" s="197">
        <v>161414</v>
      </c>
      <c r="H39" s="197">
        <v>216135</v>
      </c>
      <c r="I39" s="197">
        <v>177735</v>
      </c>
      <c r="J39" s="197">
        <v>158207</v>
      </c>
      <c r="K39" s="197">
        <v>158696</v>
      </c>
      <c r="L39" s="222">
        <v>153521.76</v>
      </c>
      <c r="M39" s="222">
        <v>154020</v>
      </c>
      <c r="N39" s="197">
        <v>153003.5</v>
      </c>
    </row>
    <row r="40" spans="1:25" ht="12" customHeight="1" x14ac:dyDescent="0.2">
      <c r="A40" s="199" t="s">
        <v>100</v>
      </c>
      <c r="B40" s="201">
        <v>379274</v>
      </c>
      <c r="C40" s="201">
        <v>436946</v>
      </c>
      <c r="D40" s="201">
        <v>397889</v>
      </c>
      <c r="E40" s="201">
        <v>379845</v>
      </c>
      <c r="F40" s="201">
        <v>347784</v>
      </c>
      <c r="G40" s="201">
        <v>262010</v>
      </c>
      <c r="H40" s="201">
        <v>329905</v>
      </c>
      <c r="I40" s="201">
        <v>237754</v>
      </c>
      <c r="J40" s="201">
        <v>213637</v>
      </c>
      <c r="K40" s="201">
        <v>223435</v>
      </c>
      <c r="L40" s="223">
        <v>222677.96891666666</v>
      </c>
      <c r="M40" s="223">
        <v>215202</v>
      </c>
      <c r="N40" s="201">
        <v>208863.35399999999</v>
      </c>
    </row>
    <row r="41" spans="1:25" ht="14.25" x14ac:dyDescent="0.2">
      <c r="A41" s="202" t="s">
        <v>101</v>
      </c>
      <c r="B41" s="204">
        <v>7339920.5329155996</v>
      </c>
      <c r="C41" s="204">
        <v>7503640</v>
      </c>
      <c r="D41" s="204">
        <v>7157757</v>
      </c>
      <c r="E41" s="204">
        <v>6514055</v>
      </c>
      <c r="F41" s="204">
        <v>6677029</v>
      </c>
      <c r="G41" s="204">
        <v>6273036</v>
      </c>
      <c r="H41" s="204">
        <v>6189837</v>
      </c>
      <c r="I41" s="204">
        <v>5774293</v>
      </c>
      <c r="J41" s="204">
        <v>5291716</v>
      </c>
      <c r="K41" s="204">
        <v>4914037</v>
      </c>
      <c r="L41" s="224">
        <v>4618257.4114885898</v>
      </c>
      <c r="M41" s="224">
        <v>4887890</v>
      </c>
      <c r="N41" s="204">
        <v>5025218.0091068996</v>
      </c>
    </row>
    <row r="42" spans="1:25" ht="14.25" x14ac:dyDescent="0.2">
      <c r="A42" s="205" t="s">
        <v>102</v>
      </c>
      <c r="B42" s="225">
        <v>12250849.9268</v>
      </c>
      <c r="C42" s="225">
        <v>12245819</v>
      </c>
      <c r="D42" s="225">
        <v>11599966</v>
      </c>
      <c r="E42" s="225">
        <v>10922513</v>
      </c>
      <c r="F42" s="225">
        <v>10373192</v>
      </c>
      <c r="G42" s="225">
        <v>9874986</v>
      </c>
      <c r="H42" s="225">
        <v>9972827</v>
      </c>
      <c r="I42" s="225">
        <v>9713569</v>
      </c>
      <c r="J42" s="225">
        <v>8793242</v>
      </c>
      <c r="K42" s="225">
        <v>3925365.0512249223</v>
      </c>
      <c r="L42" s="226">
        <v>4773254.7533272654</v>
      </c>
      <c r="M42" s="226">
        <v>4070105</v>
      </c>
      <c r="N42" s="225">
        <v>3962687.3205761192</v>
      </c>
    </row>
    <row r="43" spans="1:25" ht="15" thickBot="1" x14ac:dyDescent="0.25">
      <c r="A43" s="208" t="s">
        <v>103</v>
      </c>
      <c r="B43" s="210">
        <v>19590770.459715601</v>
      </c>
      <c r="C43" s="210">
        <v>19749459</v>
      </c>
      <c r="D43" s="210">
        <v>18757723</v>
      </c>
      <c r="E43" s="210">
        <v>17436567</v>
      </c>
      <c r="F43" s="210">
        <v>17050221</v>
      </c>
      <c r="G43" s="210">
        <v>16148022</v>
      </c>
      <c r="H43" s="210">
        <v>16162664</v>
      </c>
      <c r="I43" s="210">
        <v>15487862</v>
      </c>
      <c r="J43" s="210">
        <v>14084958</v>
      </c>
      <c r="K43" s="210">
        <f>K41+K42</f>
        <v>8839402.0512249228</v>
      </c>
      <c r="L43" s="227">
        <v>9391512.1648158543</v>
      </c>
      <c r="M43" s="227" t="s">
        <v>95</v>
      </c>
      <c r="N43" s="210">
        <v>8987905.3296830188</v>
      </c>
    </row>
    <row r="44" spans="1:25" s="215" customFormat="1" ht="12" customHeight="1" x14ac:dyDescent="0.2">
      <c r="A44" s="211" t="s">
        <v>66</v>
      </c>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row>
    <row r="45" spans="1:25" s="215" customFormat="1" ht="12" customHeight="1" x14ac:dyDescent="0.2">
      <c r="A45" s="213" t="s">
        <v>67</v>
      </c>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row>
    <row r="46" spans="1:25" s="215" customFormat="1" ht="12" customHeight="1" x14ac:dyDescent="0.2">
      <c r="A46" s="213" t="s">
        <v>104</v>
      </c>
      <c r="B46" s="188"/>
      <c r="C46" s="188"/>
      <c r="D46" s="188"/>
      <c r="E46" s="188"/>
      <c r="F46" s="188"/>
      <c r="G46" s="188"/>
      <c r="H46" s="188"/>
      <c r="I46" s="188"/>
      <c r="J46" s="188"/>
      <c r="K46" s="188"/>
      <c r="L46" s="188"/>
      <c r="M46" s="188"/>
      <c r="N46" s="188"/>
      <c r="O46" s="188"/>
      <c r="P46" s="188"/>
      <c r="Q46" s="188"/>
      <c r="R46" s="188"/>
      <c r="S46" s="188"/>
      <c r="T46" s="188"/>
      <c r="U46" s="188"/>
      <c r="V46" s="188"/>
      <c r="W46" s="188"/>
      <c r="X46" s="188"/>
      <c r="Y46" s="188"/>
    </row>
    <row r="47" spans="1:25" s="215" customFormat="1" ht="12" customHeight="1" x14ac:dyDescent="0.2">
      <c r="A47" s="213" t="s">
        <v>96</v>
      </c>
      <c r="B47" s="228"/>
      <c r="C47" s="228"/>
      <c r="D47" s="228"/>
      <c r="E47" s="228"/>
      <c r="F47" s="228"/>
      <c r="G47" s="228"/>
      <c r="H47" s="228"/>
      <c r="I47" s="228"/>
      <c r="J47" s="228"/>
      <c r="K47" s="228"/>
      <c r="L47" s="228"/>
      <c r="M47" s="229"/>
    </row>
    <row r="48" spans="1:25" s="215" customFormat="1" ht="12" customHeight="1" x14ac:dyDescent="0.2">
      <c r="A48" s="213" t="s">
        <v>105</v>
      </c>
      <c r="B48" s="229"/>
      <c r="C48" s="229"/>
      <c r="D48" s="229"/>
      <c r="E48" s="229"/>
      <c r="F48" s="229"/>
      <c r="G48" s="229"/>
      <c r="H48" s="229"/>
      <c r="I48" s="229"/>
      <c r="J48" s="229"/>
      <c r="K48" s="229"/>
      <c r="L48" s="229"/>
      <c r="M48" s="229"/>
    </row>
    <row r="49" spans="1:17" s="215" customFormat="1" ht="12" customHeight="1" x14ac:dyDescent="0.2">
      <c r="A49" s="213" t="s">
        <v>97</v>
      </c>
      <c r="B49" s="229"/>
      <c r="C49" s="229"/>
      <c r="D49" s="229"/>
      <c r="E49" s="229"/>
      <c r="F49" s="229"/>
      <c r="G49" s="229"/>
      <c r="H49" s="229"/>
      <c r="I49" s="229"/>
      <c r="J49" s="229"/>
      <c r="K49" s="229"/>
      <c r="L49" s="229"/>
      <c r="M49" s="229"/>
    </row>
    <row r="50" spans="1:17" s="215" customFormat="1" ht="12" customHeight="1" x14ac:dyDescent="0.2">
      <c r="A50" s="213" t="s">
        <v>98</v>
      </c>
      <c r="B50" s="229"/>
      <c r="C50" s="229"/>
      <c r="D50" s="229"/>
      <c r="E50" s="229"/>
      <c r="F50" s="229"/>
      <c r="G50" s="229"/>
      <c r="H50" s="229"/>
      <c r="I50" s="229"/>
      <c r="J50" s="229"/>
      <c r="K50" s="229"/>
      <c r="L50" s="229"/>
      <c r="M50" s="229"/>
    </row>
    <row r="51" spans="1:17" s="215" customFormat="1" ht="12" customHeight="1" x14ac:dyDescent="0.2">
      <c r="A51" s="213"/>
      <c r="B51" s="229"/>
      <c r="C51" s="229"/>
      <c r="D51" s="229"/>
      <c r="E51" s="229"/>
      <c r="F51" s="229"/>
      <c r="G51" s="229"/>
      <c r="H51" s="229"/>
      <c r="I51" s="229"/>
      <c r="J51" s="229"/>
      <c r="K51" s="229"/>
      <c r="L51" s="229"/>
      <c r="M51" s="229"/>
    </row>
    <row r="53" spans="1:17" ht="12" customHeight="1" thickBot="1" x14ac:dyDescent="0.25">
      <c r="A53" s="189" t="s">
        <v>118</v>
      </c>
    </row>
    <row r="54" spans="1:17" s="220" customFormat="1" ht="12" customHeight="1" x14ac:dyDescent="0.2">
      <c r="A54" s="218"/>
      <c r="B54" s="239">
        <v>2002</v>
      </c>
      <c r="C54" s="193">
        <v>2003</v>
      </c>
      <c r="D54" s="193">
        <v>2004</v>
      </c>
      <c r="E54" s="193">
        <v>2005</v>
      </c>
      <c r="F54" s="193">
        <v>2006</v>
      </c>
      <c r="G54" s="193">
        <v>2007</v>
      </c>
      <c r="H54" s="193">
        <v>2008</v>
      </c>
      <c r="I54" s="193">
        <v>2009</v>
      </c>
      <c r="J54" s="193">
        <v>2010</v>
      </c>
      <c r="K54" s="193">
        <v>2011</v>
      </c>
      <c r="L54" s="71" t="s">
        <v>107</v>
      </c>
      <c r="M54" s="69" t="s">
        <v>108</v>
      </c>
      <c r="N54" s="193">
        <v>2014</v>
      </c>
    </row>
    <row r="55" spans="1:17" ht="12" customHeight="1" x14ac:dyDescent="0.2">
      <c r="A55" s="183" t="s">
        <v>78</v>
      </c>
      <c r="B55" s="230">
        <v>21</v>
      </c>
      <c r="C55" s="195">
        <v>16.784694999999999</v>
      </c>
      <c r="D55" s="195">
        <v>16.350380149999999</v>
      </c>
      <c r="E55" s="195">
        <v>15.0045775</v>
      </c>
      <c r="F55" s="195">
        <v>12.590356999999999</v>
      </c>
      <c r="G55" s="195">
        <v>11.558017</v>
      </c>
      <c r="H55" s="195">
        <v>13</v>
      </c>
      <c r="I55" s="195">
        <v>18</v>
      </c>
      <c r="J55" s="195">
        <v>17</v>
      </c>
      <c r="K55" s="195">
        <v>16</v>
      </c>
      <c r="L55" s="221">
        <v>22.663972966033558</v>
      </c>
      <c r="M55" s="221">
        <v>23.680973793494321</v>
      </c>
      <c r="N55" s="195">
        <v>27.209199175968031</v>
      </c>
      <c r="O55" s="240"/>
      <c r="P55" s="240"/>
      <c r="Q55" s="240"/>
    </row>
    <row r="56" spans="1:17" ht="12" customHeight="1" x14ac:dyDescent="0.2">
      <c r="A56" s="184" t="s">
        <v>79</v>
      </c>
      <c r="B56" s="231">
        <v>94.658057499999998</v>
      </c>
      <c r="C56" s="197">
        <v>90.750326999999999</v>
      </c>
      <c r="D56" s="197">
        <v>83.596623859999994</v>
      </c>
      <c r="E56" s="197">
        <v>70.335380139999998</v>
      </c>
      <c r="F56" s="197">
        <v>61.11125861</v>
      </c>
      <c r="G56" s="197">
        <v>60.231594919999999</v>
      </c>
      <c r="H56" s="197">
        <v>26</v>
      </c>
      <c r="I56" s="197">
        <v>29</v>
      </c>
      <c r="J56" s="197">
        <v>41</v>
      </c>
      <c r="K56" s="197">
        <v>44</v>
      </c>
      <c r="L56" s="222">
        <v>42.230768509251796</v>
      </c>
      <c r="M56" s="222">
        <v>44.716270125995131</v>
      </c>
      <c r="N56" s="197">
        <v>43.864733666805698</v>
      </c>
      <c r="O56" s="240"/>
      <c r="P56" s="240"/>
      <c r="Q56" s="240"/>
    </row>
    <row r="57" spans="1:17" ht="12" customHeight="1" x14ac:dyDescent="0.2">
      <c r="A57" s="185" t="s">
        <v>58</v>
      </c>
      <c r="B57" s="231">
        <v>418.54818999000003</v>
      </c>
      <c r="C57" s="197">
        <v>413.30157100000002</v>
      </c>
      <c r="D57" s="197">
        <v>423.56007199999999</v>
      </c>
      <c r="E57" s="197">
        <v>444.67360392000001</v>
      </c>
      <c r="F57" s="197">
        <v>429.69232486999999</v>
      </c>
      <c r="G57" s="197">
        <v>441.44575500000002</v>
      </c>
      <c r="H57" s="197">
        <v>445</v>
      </c>
      <c r="I57" s="197">
        <v>481</v>
      </c>
      <c r="J57" s="197">
        <v>482</v>
      </c>
      <c r="K57" s="197">
        <v>437</v>
      </c>
      <c r="L57" s="222">
        <v>465.70731530413855</v>
      </c>
      <c r="M57" s="222">
        <v>458.51592140739439</v>
      </c>
      <c r="N57" s="197">
        <v>462.33706805687859</v>
      </c>
      <c r="O57" s="240"/>
      <c r="P57" s="240"/>
      <c r="Q57" s="240"/>
    </row>
    <row r="58" spans="1:17" ht="12" customHeight="1" x14ac:dyDescent="0.2">
      <c r="A58" s="185" t="s">
        <v>57</v>
      </c>
      <c r="B58" s="231">
        <v>30.8481229847878</v>
      </c>
      <c r="C58" s="197">
        <v>31.5630696980338</v>
      </c>
      <c r="D58" s="197">
        <v>33.75792858688164</v>
      </c>
      <c r="E58" s="197">
        <v>36.087161853013342</v>
      </c>
      <c r="F58" s="197">
        <v>36.446356766800136</v>
      </c>
      <c r="G58" s="197">
        <v>36.185976857219998</v>
      </c>
      <c r="H58" s="197">
        <v>37</v>
      </c>
      <c r="I58" s="197">
        <v>37</v>
      </c>
      <c r="J58" s="197">
        <v>36</v>
      </c>
      <c r="K58" s="197">
        <v>35</v>
      </c>
      <c r="L58" s="222">
        <v>38.793360823144951</v>
      </c>
      <c r="M58" s="222">
        <v>38.727708483299701</v>
      </c>
      <c r="N58" s="197">
        <v>38.31538013039534</v>
      </c>
      <c r="O58" s="240"/>
      <c r="P58" s="240"/>
      <c r="Q58" s="240"/>
    </row>
    <row r="59" spans="1:17" ht="12" customHeight="1" x14ac:dyDescent="0.2">
      <c r="A59" s="185" t="s">
        <v>80</v>
      </c>
      <c r="B59" s="231">
        <v>89.358502000000001</v>
      </c>
      <c r="C59" s="197">
        <v>87.891514000000001</v>
      </c>
      <c r="D59" s="197">
        <v>65.745538999999994</v>
      </c>
      <c r="E59" s="197">
        <v>71.485940999999997</v>
      </c>
      <c r="F59" s="197">
        <v>82.635158000000004</v>
      </c>
      <c r="G59" s="197">
        <v>84.032156000000001</v>
      </c>
      <c r="H59" s="197">
        <v>81</v>
      </c>
      <c r="I59" s="197">
        <v>77</v>
      </c>
      <c r="J59" s="197">
        <v>71</v>
      </c>
      <c r="K59" s="197">
        <v>71</v>
      </c>
      <c r="L59" s="222">
        <v>73.043393624180737</v>
      </c>
      <c r="M59" s="222">
        <v>70.87453119318846</v>
      </c>
      <c r="N59" s="197">
        <v>57.11264656616369</v>
      </c>
      <c r="O59" s="240"/>
      <c r="P59" s="240"/>
      <c r="Q59" s="240"/>
    </row>
    <row r="60" spans="1:17" ht="12" customHeight="1" x14ac:dyDescent="0.2">
      <c r="A60" s="186" t="s">
        <v>81</v>
      </c>
      <c r="B60" s="231">
        <v>248.064987</v>
      </c>
      <c r="C60" s="197">
        <v>280.55797699999999</v>
      </c>
      <c r="D60" s="197">
        <v>270.92590100000001</v>
      </c>
      <c r="E60" s="197">
        <v>278.73881890000001</v>
      </c>
      <c r="F60" s="197">
        <v>290.57755308000003</v>
      </c>
      <c r="G60" s="197">
        <v>264.86002918980307</v>
      </c>
      <c r="H60" s="197">
        <v>244</v>
      </c>
      <c r="I60" s="197">
        <v>229</v>
      </c>
      <c r="J60" s="197">
        <v>240</v>
      </c>
      <c r="K60" s="197">
        <v>223</v>
      </c>
      <c r="L60" s="222">
        <v>231.05626066841734</v>
      </c>
      <c r="M60" s="222">
        <v>287.25024057357763</v>
      </c>
      <c r="N60" s="197">
        <v>281.4273174053078</v>
      </c>
      <c r="O60" s="240"/>
      <c r="P60" s="240"/>
      <c r="Q60" s="240"/>
    </row>
    <row r="61" spans="1:17" ht="12" customHeight="1" x14ac:dyDescent="0.2">
      <c r="A61" s="185" t="s">
        <v>82</v>
      </c>
      <c r="B61" s="231">
        <v>503.27055124999998</v>
      </c>
      <c r="C61" s="197">
        <v>526.45166800000004</v>
      </c>
      <c r="D61" s="197">
        <v>518.56435520000002</v>
      </c>
      <c r="E61" s="197">
        <v>478.21680553000004</v>
      </c>
      <c r="F61" s="197">
        <v>525.6285775816666</v>
      </c>
      <c r="G61" s="197">
        <v>615.60760448999997</v>
      </c>
      <c r="H61" s="197">
        <v>577</v>
      </c>
      <c r="I61" s="197">
        <v>514</v>
      </c>
      <c r="J61" s="197">
        <v>455</v>
      </c>
      <c r="K61" s="197">
        <v>459</v>
      </c>
      <c r="L61" s="222">
        <v>453.76439147031221</v>
      </c>
      <c r="M61" s="222">
        <v>525.79296590645356</v>
      </c>
      <c r="N61" s="197">
        <v>547.81448900661223</v>
      </c>
      <c r="O61" s="240"/>
      <c r="P61" s="240"/>
      <c r="Q61" s="240"/>
    </row>
    <row r="62" spans="1:17" ht="12" customHeight="1" x14ac:dyDescent="0.2">
      <c r="A62" s="187" t="s">
        <v>83</v>
      </c>
      <c r="B62" s="231">
        <v>151.86318725999999</v>
      </c>
      <c r="C62" s="197">
        <v>181.86942300000001</v>
      </c>
      <c r="D62" s="197">
        <v>174.10770199999999</v>
      </c>
      <c r="E62" s="197">
        <v>152.68753583</v>
      </c>
      <c r="F62" s="197">
        <v>168.61214928000001</v>
      </c>
      <c r="G62" s="197"/>
      <c r="H62" s="197">
        <v>175</v>
      </c>
      <c r="I62" s="197">
        <v>184</v>
      </c>
      <c r="J62" s="197">
        <v>162</v>
      </c>
      <c r="K62" s="197">
        <v>117</v>
      </c>
      <c r="L62" s="222">
        <v>201.62562069576015</v>
      </c>
      <c r="M62" s="222">
        <v>181.04091654894066</v>
      </c>
      <c r="N62" s="197">
        <v>179.82213588100726</v>
      </c>
      <c r="O62" s="240"/>
      <c r="P62" s="240"/>
      <c r="Q62" s="240"/>
    </row>
    <row r="63" spans="1:17" ht="12" customHeight="1" x14ac:dyDescent="0.2">
      <c r="A63" s="187" t="s">
        <v>55</v>
      </c>
      <c r="B63" s="231">
        <v>62.293419999999998</v>
      </c>
      <c r="C63" s="197">
        <v>57.554167999999997</v>
      </c>
      <c r="D63" s="197">
        <v>54.677836999999997</v>
      </c>
      <c r="E63" s="197">
        <v>51.279795086287216</v>
      </c>
      <c r="F63" s="197">
        <v>64.437827780000006</v>
      </c>
      <c r="G63" s="197">
        <v>66.586897719999996</v>
      </c>
      <c r="H63" s="197">
        <v>33</v>
      </c>
      <c r="I63" s="197">
        <v>52</v>
      </c>
      <c r="J63" s="197">
        <v>47</v>
      </c>
      <c r="K63" s="197">
        <v>44</v>
      </c>
      <c r="L63" s="222">
        <v>20.290323626386741</v>
      </c>
      <c r="M63" s="222">
        <v>36.5861599280638</v>
      </c>
      <c r="N63" s="197">
        <v>37.868008839120961</v>
      </c>
      <c r="O63" s="240"/>
      <c r="P63" s="240"/>
      <c r="Q63" s="240"/>
    </row>
    <row r="64" spans="1:17" ht="12" customHeight="1" x14ac:dyDescent="0.2">
      <c r="A64" s="187" t="s">
        <v>99</v>
      </c>
      <c r="B64" s="231">
        <v>49.857280244687502</v>
      </c>
      <c r="C64" s="197">
        <v>53.080004160000001</v>
      </c>
      <c r="D64" s="197">
        <v>53.625269523333301</v>
      </c>
      <c r="E64" s="197">
        <v>57.84011821</v>
      </c>
      <c r="F64" s="197">
        <v>45.387187106666673</v>
      </c>
      <c r="G64" s="197">
        <v>37.700882350000001</v>
      </c>
      <c r="H64" s="197">
        <v>49</v>
      </c>
      <c r="I64" s="197">
        <v>36</v>
      </c>
      <c r="J64" s="197">
        <v>33</v>
      </c>
      <c r="K64" s="197">
        <v>33</v>
      </c>
      <c r="L64" s="222">
        <v>41.42704935152927</v>
      </c>
      <c r="M64" s="222">
        <v>42.070029414956856</v>
      </c>
      <c r="N64" s="197">
        <v>38.242630391587085</v>
      </c>
      <c r="O64" s="240"/>
      <c r="P64" s="240"/>
      <c r="Q64" s="240"/>
    </row>
    <row r="65" spans="1:25" ht="12" customHeight="1" x14ac:dyDescent="0.2">
      <c r="A65" s="199" t="s">
        <v>100</v>
      </c>
      <c r="B65" s="232">
        <v>68</v>
      </c>
      <c r="C65" s="201">
        <v>100.731071747283</v>
      </c>
      <c r="D65" s="201">
        <v>91.503610822757807</v>
      </c>
      <c r="E65" s="201">
        <v>95.883489713701096</v>
      </c>
      <c r="F65" s="201">
        <v>80.054000000000002</v>
      </c>
      <c r="G65" s="201">
        <v>59</v>
      </c>
      <c r="H65" s="201">
        <v>76</v>
      </c>
      <c r="I65" s="201">
        <v>48</v>
      </c>
      <c r="J65" s="201">
        <v>48</v>
      </c>
      <c r="K65" s="201">
        <v>51</v>
      </c>
      <c r="L65" s="223">
        <v>60.358329911680251</v>
      </c>
      <c r="M65" s="223">
        <v>62.67522407296115</v>
      </c>
      <c r="N65" s="201">
        <v>57.6731821362145</v>
      </c>
      <c r="O65" s="240"/>
      <c r="P65" s="240"/>
      <c r="Q65" s="240"/>
    </row>
    <row r="66" spans="1:25" ht="14.25" x14ac:dyDescent="0.2">
      <c r="A66" s="202" t="s">
        <v>101</v>
      </c>
      <c r="B66" s="233">
        <v>1678.5900132710988</v>
      </c>
      <c r="C66" s="234">
        <v>1747.769780953492</v>
      </c>
      <c r="D66" s="234">
        <v>1703.4979383202153</v>
      </c>
      <c r="E66" s="234">
        <v>1666.2487923794231</v>
      </c>
      <c r="F66" s="234">
        <v>1729.1166071951336</v>
      </c>
      <c r="G66" s="234">
        <v>1795</v>
      </c>
      <c r="H66" s="234">
        <v>1714</v>
      </c>
      <c r="I66" s="234">
        <v>1668</v>
      </c>
      <c r="J66" s="234">
        <v>1594</v>
      </c>
      <c r="K66" s="204">
        <v>1492</v>
      </c>
      <c r="L66" s="224">
        <v>1602.9306725003437</v>
      </c>
      <c r="M66" s="224">
        <v>1724.7290635610204</v>
      </c>
      <c r="N66" s="204">
        <v>1728.4058686750116</v>
      </c>
      <c r="O66" s="240"/>
      <c r="P66" s="240"/>
      <c r="Q66" s="240"/>
    </row>
    <row r="67" spans="1:25" ht="14.25" x14ac:dyDescent="0.2">
      <c r="A67" s="205" t="s">
        <v>102</v>
      </c>
      <c r="B67" s="235">
        <v>2431.6771198725378</v>
      </c>
      <c r="C67" s="236">
        <v>2439.9412518436998</v>
      </c>
      <c r="D67" s="236">
        <v>2362.1506893550331</v>
      </c>
      <c r="E67" s="236">
        <v>2285.6568358080344</v>
      </c>
      <c r="F67" s="236">
        <v>2251.4679187540746</v>
      </c>
      <c r="G67" s="236">
        <v>2254.0813706948775</v>
      </c>
      <c r="H67" s="236">
        <v>2268</v>
      </c>
      <c r="I67" s="236">
        <v>2273</v>
      </c>
      <c r="J67" s="236">
        <v>2144</v>
      </c>
      <c r="K67" s="225">
        <v>1286.237268237076</v>
      </c>
      <c r="L67" s="226">
        <v>1413.4903440584635</v>
      </c>
      <c r="M67" s="226">
        <v>1277.2531736219769</v>
      </c>
      <c r="N67" s="225">
        <v>1309.739315755877</v>
      </c>
      <c r="O67" s="240"/>
      <c r="P67" s="240"/>
      <c r="Q67" s="240"/>
    </row>
    <row r="68" spans="1:25" ht="15" thickBot="1" x14ac:dyDescent="0.25">
      <c r="A68" s="208" t="s">
        <v>103</v>
      </c>
      <c r="B68" s="237">
        <v>4110.2671331373995</v>
      </c>
      <c r="C68" s="238">
        <v>4187.7110327971923</v>
      </c>
      <c r="D68" s="238">
        <v>4065.648627675248</v>
      </c>
      <c r="E68" s="238">
        <v>3952.1805770074579</v>
      </c>
      <c r="F68" s="238">
        <v>3980.5845259492085</v>
      </c>
      <c r="G68" s="238">
        <v>4049</v>
      </c>
      <c r="H68" s="238">
        <v>3982</v>
      </c>
      <c r="I68" s="238">
        <v>3941</v>
      </c>
      <c r="J68" s="238">
        <v>3737</v>
      </c>
      <c r="K68" s="210">
        <v>2778.237268237076</v>
      </c>
      <c r="L68" s="227">
        <v>3016.4210165588074</v>
      </c>
      <c r="M68" s="227">
        <v>3001.9822371829969</v>
      </c>
      <c r="N68" s="210">
        <v>3038.1451844308885</v>
      </c>
      <c r="O68" s="240"/>
      <c r="P68" s="240"/>
      <c r="Q68" s="240"/>
    </row>
    <row r="69" spans="1:25" ht="12" customHeight="1" x14ac:dyDescent="0.2">
      <c r="A69" s="211" t="s">
        <v>66</v>
      </c>
    </row>
    <row r="70" spans="1:25" ht="12" customHeight="1" x14ac:dyDescent="0.2">
      <c r="A70" s="213" t="s">
        <v>67</v>
      </c>
    </row>
    <row r="71" spans="1:25" ht="12" customHeight="1" x14ac:dyDescent="0.2">
      <c r="A71" s="213" t="s">
        <v>104</v>
      </c>
    </row>
    <row r="72" spans="1:25" ht="12" customHeight="1" x14ac:dyDescent="0.2">
      <c r="A72" s="213" t="s">
        <v>96</v>
      </c>
    </row>
    <row r="73" spans="1:25" ht="12" customHeight="1" x14ac:dyDescent="0.2">
      <c r="A73" s="213" t="s">
        <v>105</v>
      </c>
    </row>
    <row r="74" spans="1:25" ht="12" customHeight="1" x14ac:dyDescent="0.2">
      <c r="A74" s="213" t="s">
        <v>97</v>
      </c>
    </row>
    <row r="75" spans="1:25" ht="12" customHeight="1" x14ac:dyDescent="0.2">
      <c r="A75" s="241" t="s">
        <v>106</v>
      </c>
      <c r="B75" s="241"/>
      <c r="C75" s="241"/>
      <c r="D75" s="241"/>
      <c r="E75" s="241"/>
      <c r="F75" s="241"/>
      <c r="G75" s="241"/>
      <c r="H75" s="241"/>
      <c r="I75" s="241"/>
      <c r="J75" s="241"/>
      <c r="K75" s="241"/>
      <c r="L75" s="241"/>
      <c r="M75" s="241"/>
      <c r="N75" s="241"/>
      <c r="O75" s="241"/>
      <c r="P75" s="241"/>
      <c r="Q75" s="241"/>
      <c r="R75" s="241"/>
      <c r="S75" s="241"/>
      <c r="T75" s="241"/>
      <c r="U75" s="241"/>
      <c r="V75" s="241"/>
      <c r="W75" s="241"/>
      <c r="X75" s="241"/>
      <c r="Y75" s="241"/>
    </row>
    <row r="76" spans="1:25" ht="10.15" customHeight="1" x14ac:dyDescent="0.2">
      <c r="A76" s="213" t="s">
        <v>98</v>
      </c>
    </row>
  </sheetData>
  <mergeCells count="1">
    <mergeCell ref="A75:Y7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53"/>
  <sheetViews>
    <sheetView zoomScaleNormal="100" workbookViewId="0">
      <selection activeCell="M1" sqref="M1"/>
    </sheetView>
  </sheetViews>
  <sheetFormatPr baseColWidth="10" defaultColWidth="11.42578125" defaultRowHeight="9" x14ac:dyDescent="0.15"/>
  <cols>
    <col min="1" max="1" width="42.28515625" style="43" customWidth="1"/>
    <col min="2" max="8" width="8.5703125" style="43" customWidth="1"/>
    <col min="9" max="14" width="11.5703125" style="43" customWidth="1"/>
    <col min="15" max="16" width="13.140625" style="43" customWidth="1"/>
    <col min="17" max="17" width="18.28515625" style="43" customWidth="1"/>
    <col min="18" max="19" width="17.7109375" style="43" customWidth="1"/>
    <col min="20" max="93" width="20.28515625" style="43" bestFit="1" customWidth="1"/>
    <col min="94" max="94" width="12" style="43" bestFit="1" customWidth="1"/>
    <col min="95" max="16384" width="11.42578125" style="43"/>
  </cols>
  <sheetData>
    <row r="1" spans="1:11" ht="12" customHeight="1" x14ac:dyDescent="0.15">
      <c r="A1" s="252" t="s">
        <v>119</v>
      </c>
      <c r="B1" s="252"/>
      <c r="C1" s="252"/>
      <c r="D1" s="252"/>
      <c r="E1" s="252"/>
      <c r="F1" s="252"/>
      <c r="G1" s="252"/>
      <c r="H1" s="252"/>
      <c r="I1" s="252"/>
      <c r="J1" s="252"/>
    </row>
    <row r="2" spans="1:11" ht="12" customHeight="1" x14ac:dyDescent="0.15"/>
    <row r="3" spans="1:11" s="31" customFormat="1" ht="12.75" thickBot="1" x14ac:dyDescent="0.25">
      <c r="A3" s="252" t="s">
        <v>120</v>
      </c>
      <c r="B3" s="252"/>
      <c r="C3" s="252"/>
      <c r="D3" s="252"/>
      <c r="E3" s="252"/>
      <c r="F3" s="252"/>
      <c r="G3" s="252"/>
      <c r="H3" s="252"/>
      <c r="I3" s="252"/>
      <c r="J3" s="252"/>
      <c r="K3" s="166"/>
    </row>
    <row r="4" spans="1:11" s="31" customFormat="1" ht="12" customHeight="1" x14ac:dyDescent="0.2">
      <c r="A4" s="167"/>
      <c r="B4" s="168">
        <v>2008</v>
      </c>
      <c r="C4" s="168">
        <v>2009</v>
      </c>
      <c r="D4" s="168">
        <v>2010</v>
      </c>
      <c r="E4" s="168">
        <v>2011</v>
      </c>
      <c r="F4" s="168">
        <v>2012</v>
      </c>
      <c r="G4" s="168">
        <v>2013</v>
      </c>
      <c r="H4" s="168">
        <v>2014</v>
      </c>
    </row>
    <row r="5" spans="1:11" s="31" customFormat="1" ht="12" customHeight="1" x14ac:dyDescent="0.2">
      <c r="A5" s="169" t="s">
        <v>78</v>
      </c>
      <c r="B5" s="170" t="s">
        <v>56</v>
      </c>
      <c r="C5" s="170" t="s">
        <v>56</v>
      </c>
      <c r="D5" s="170">
        <v>11</v>
      </c>
      <c r="E5" s="170">
        <v>7</v>
      </c>
      <c r="F5" s="170">
        <v>12</v>
      </c>
      <c r="G5" s="170">
        <v>0</v>
      </c>
      <c r="H5" s="170">
        <v>0</v>
      </c>
      <c r="J5" s="171"/>
      <c r="K5" s="171"/>
    </row>
    <row r="6" spans="1:11" s="31" customFormat="1" ht="12" customHeight="1" x14ac:dyDescent="0.2">
      <c r="A6" s="172" t="s">
        <v>79</v>
      </c>
      <c r="B6" s="173" t="s">
        <v>56</v>
      </c>
      <c r="C6" s="173">
        <v>36</v>
      </c>
      <c r="D6" s="173">
        <v>63</v>
      </c>
      <c r="E6" s="173">
        <v>79</v>
      </c>
      <c r="F6" s="173">
        <v>61</v>
      </c>
      <c r="G6" s="173">
        <v>36</v>
      </c>
      <c r="H6" s="173">
        <v>48</v>
      </c>
      <c r="J6" s="171"/>
      <c r="K6" s="171"/>
    </row>
    <row r="7" spans="1:11" s="31" customFormat="1" ht="12" customHeight="1" x14ac:dyDescent="0.2">
      <c r="A7" s="31" t="s">
        <v>58</v>
      </c>
      <c r="B7" s="173">
        <v>188</v>
      </c>
      <c r="C7" s="173">
        <v>1945</v>
      </c>
      <c r="D7" s="173">
        <v>1910</v>
      </c>
      <c r="E7" s="173">
        <v>2381</v>
      </c>
      <c r="F7" s="173">
        <v>2599</v>
      </c>
      <c r="G7" s="173">
        <v>2554</v>
      </c>
      <c r="H7" s="173">
        <v>1983</v>
      </c>
      <c r="J7" s="171"/>
      <c r="K7" s="171"/>
    </row>
    <row r="8" spans="1:11" s="31" customFormat="1" ht="12" customHeight="1" x14ac:dyDescent="0.2">
      <c r="A8" s="31" t="s">
        <v>57</v>
      </c>
      <c r="B8" s="173" t="s">
        <v>56</v>
      </c>
      <c r="C8" s="173" t="s">
        <v>56</v>
      </c>
      <c r="D8" s="173">
        <v>780</v>
      </c>
      <c r="E8" s="173">
        <v>963</v>
      </c>
      <c r="F8" s="173">
        <v>788</v>
      </c>
      <c r="G8" s="173">
        <v>533</v>
      </c>
      <c r="H8" s="173">
        <v>720</v>
      </c>
      <c r="J8" s="171"/>
      <c r="K8" s="171"/>
    </row>
    <row r="9" spans="1:11" s="31" customFormat="1" ht="12" customHeight="1" x14ac:dyDescent="0.2">
      <c r="A9" s="31" t="s">
        <v>80</v>
      </c>
      <c r="B9" s="173">
        <v>3</v>
      </c>
      <c r="C9" s="173">
        <v>222</v>
      </c>
      <c r="D9" s="173">
        <v>452</v>
      </c>
      <c r="E9" s="173">
        <v>361</v>
      </c>
      <c r="F9" s="173">
        <v>412</v>
      </c>
      <c r="G9" s="173">
        <v>317</v>
      </c>
      <c r="H9" s="173">
        <v>382</v>
      </c>
      <c r="J9" s="171"/>
      <c r="K9" s="171"/>
    </row>
    <row r="10" spans="1:11" s="31" customFormat="1" ht="12" customHeight="1" x14ac:dyDescent="0.2">
      <c r="A10" s="174" t="s">
        <v>81</v>
      </c>
      <c r="B10" s="173" t="s">
        <v>56</v>
      </c>
      <c r="C10" s="173">
        <v>91</v>
      </c>
      <c r="D10" s="173">
        <v>107</v>
      </c>
      <c r="E10" s="173">
        <v>218</v>
      </c>
      <c r="F10" s="173">
        <v>207</v>
      </c>
      <c r="G10" s="173">
        <v>205</v>
      </c>
      <c r="H10" s="173">
        <v>347</v>
      </c>
      <c r="J10" s="171"/>
      <c r="K10" s="171"/>
    </row>
    <row r="11" spans="1:11" s="175" customFormat="1" ht="12" customHeight="1" x14ac:dyDescent="0.2">
      <c r="A11" s="31" t="s">
        <v>82</v>
      </c>
      <c r="B11" s="173" t="s">
        <v>56</v>
      </c>
      <c r="C11" s="173" t="s">
        <v>56</v>
      </c>
      <c r="D11" s="173" t="s">
        <v>56</v>
      </c>
      <c r="E11" s="173" t="s">
        <v>56</v>
      </c>
      <c r="F11" s="173" t="s">
        <v>56</v>
      </c>
      <c r="G11" s="173">
        <v>2134</v>
      </c>
      <c r="H11" s="173">
        <v>1729</v>
      </c>
      <c r="J11" s="171"/>
      <c r="K11" s="171"/>
    </row>
    <row r="12" spans="1:11" s="175" customFormat="1" ht="12" customHeight="1" x14ac:dyDescent="0.2">
      <c r="A12" s="176" t="s">
        <v>83</v>
      </c>
      <c r="B12" s="173">
        <v>675</v>
      </c>
      <c r="C12" s="173">
        <v>710</v>
      </c>
      <c r="D12" s="173">
        <v>482</v>
      </c>
      <c r="E12" s="173">
        <v>601</v>
      </c>
      <c r="F12" s="173">
        <v>368</v>
      </c>
      <c r="G12" s="173">
        <v>2525</v>
      </c>
      <c r="H12" s="173">
        <v>536</v>
      </c>
      <c r="J12" s="171"/>
      <c r="K12" s="171"/>
    </row>
    <row r="13" spans="1:11" s="31" customFormat="1" ht="12" customHeight="1" x14ac:dyDescent="0.2">
      <c r="A13" s="176" t="s">
        <v>90</v>
      </c>
      <c r="B13" s="173">
        <v>76</v>
      </c>
      <c r="C13" s="173">
        <v>112</v>
      </c>
      <c r="D13" s="173">
        <v>328</v>
      </c>
      <c r="E13" s="173">
        <v>655</v>
      </c>
      <c r="F13" s="173">
        <v>795.6044253120142</v>
      </c>
      <c r="G13" s="173">
        <v>829</v>
      </c>
      <c r="H13" s="173">
        <v>1578</v>
      </c>
      <c r="J13" s="171"/>
      <c r="K13" s="171"/>
    </row>
    <row r="14" spans="1:11" s="31" customFormat="1" ht="12" customHeight="1" x14ac:dyDescent="0.2">
      <c r="A14" s="176" t="s">
        <v>54</v>
      </c>
      <c r="B14" s="173">
        <v>93</v>
      </c>
      <c r="C14" s="173">
        <v>102</v>
      </c>
      <c r="D14" s="173">
        <v>257</v>
      </c>
      <c r="E14" s="173">
        <v>139</v>
      </c>
      <c r="F14" s="173">
        <v>182</v>
      </c>
      <c r="G14" s="173">
        <v>230</v>
      </c>
      <c r="H14" s="173">
        <v>100</v>
      </c>
      <c r="J14" s="171"/>
      <c r="K14" s="171"/>
    </row>
    <row r="15" spans="1:11" s="31" customFormat="1" ht="12.6" customHeight="1" x14ac:dyDescent="0.2">
      <c r="A15" s="177" t="s">
        <v>85</v>
      </c>
      <c r="B15" s="178">
        <v>1035</v>
      </c>
      <c r="C15" s="178">
        <v>3218</v>
      </c>
      <c r="D15" s="178">
        <v>4390</v>
      </c>
      <c r="E15" s="178">
        <v>5404</v>
      </c>
      <c r="F15" s="178">
        <v>5424.6044253120144</v>
      </c>
      <c r="G15" s="178">
        <v>9363</v>
      </c>
      <c r="H15" s="178">
        <v>7423</v>
      </c>
      <c r="J15" s="171"/>
      <c r="K15" s="171"/>
    </row>
    <row r="16" spans="1:11" s="31" customFormat="1" ht="13.9" customHeight="1" x14ac:dyDescent="0.2">
      <c r="A16" s="179" t="s">
        <v>86</v>
      </c>
      <c r="B16" s="180">
        <v>311</v>
      </c>
      <c r="C16" s="180">
        <v>357</v>
      </c>
      <c r="D16" s="180">
        <v>354</v>
      </c>
      <c r="E16" s="180">
        <v>169</v>
      </c>
      <c r="F16" s="180">
        <v>178.4</v>
      </c>
      <c r="G16" s="180">
        <v>247</v>
      </c>
      <c r="H16" s="180">
        <v>673</v>
      </c>
      <c r="J16" s="171"/>
      <c r="K16" s="171"/>
    </row>
    <row r="17" spans="1:25" s="31" customFormat="1" ht="15" customHeight="1" thickBot="1" x14ac:dyDescent="0.25">
      <c r="A17" s="181" t="s">
        <v>87</v>
      </c>
      <c r="B17" s="182">
        <v>1346</v>
      </c>
      <c r="C17" s="182">
        <v>3575</v>
      </c>
      <c r="D17" s="182">
        <v>4744</v>
      </c>
      <c r="E17" s="182">
        <v>5573</v>
      </c>
      <c r="F17" s="182">
        <v>5603.0044253120141</v>
      </c>
      <c r="G17" s="182">
        <v>9610</v>
      </c>
      <c r="H17" s="182">
        <v>8096</v>
      </c>
      <c r="J17" s="171"/>
      <c r="K17" s="171"/>
    </row>
    <row r="18" spans="1:25" ht="12" customHeight="1" x14ac:dyDescent="0.15">
      <c r="A18" s="253" t="s">
        <v>66</v>
      </c>
      <c r="B18" s="253"/>
      <c r="C18" s="253"/>
      <c r="D18" s="253"/>
      <c r="E18" s="253"/>
      <c r="F18" s="253"/>
      <c r="G18" s="253"/>
      <c r="H18" s="253"/>
      <c r="I18" s="253"/>
      <c r="J18" s="253"/>
      <c r="K18" s="253"/>
      <c r="L18" s="253"/>
      <c r="M18" s="253"/>
      <c r="N18" s="253"/>
      <c r="O18" s="253"/>
      <c r="P18" s="253"/>
      <c r="Q18" s="253"/>
      <c r="R18" s="253"/>
      <c r="S18" s="253"/>
      <c r="T18" s="253"/>
      <c r="U18" s="253"/>
      <c r="V18" s="253"/>
      <c r="W18" s="253"/>
      <c r="X18" s="253"/>
      <c r="Y18" s="253"/>
    </row>
    <row r="19" spans="1:25" ht="12" customHeight="1" x14ac:dyDescent="0.15">
      <c r="A19" s="253" t="s">
        <v>67</v>
      </c>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3"/>
    </row>
    <row r="20" spans="1:25" ht="12" customHeight="1" x14ac:dyDescent="0.15">
      <c r="A20" s="251" t="s">
        <v>89</v>
      </c>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row>
    <row r="21" spans="1:25" ht="12" customHeight="1" x14ac:dyDescent="0.15">
      <c r="A21" s="251" t="s">
        <v>91</v>
      </c>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row>
    <row r="22" spans="1:25" ht="12" customHeight="1" x14ac:dyDescent="0.15">
      <c r="A22" s="251" t="s">
        <v>59</v>
      </c>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row>
    <row r="23" spans="1:25" ht="12" customHeight="1" x14ac:dyDescent="0.15">
      <c r="A23" s="251" t="s">
        <v>84</v>
      </c>
      <c r="B23" s="251"/>
      <c r="C23" s="251"/>
      <c r="D23" s="251"/>
      <c r="E23" s="251"/>
      <c r="F23" s="251"/>
      <c r="G23" s="251"/>
      <c r="H23" s="251"/>
      <c r="I23" s="251"/>
      <c r="J23" s="251"/>
      <c r="K23" s="251"/>
      <c r="L23" s="251"/>
      <c r="M23" s="251"/>
      <c r="N23" s="251"/>
      <c r="O23" s="251"/>
      <c r="P23" s="251"/>
      <c r="Q23" s="251"/>
      <c r="R23" s="251"/>
      <c r="S23" s="251"/>
      <c r="T23" s="251"/>
      <c r="U23" s="251"/>
      <c r="V23" s="251"/>
      <c r="W23" s="251"/>
      <c r="X23" s="251"/>
      <c r="Y23" s="251"/>
    </row>
    <row r="24" spans="1:25" ht="12" customHeight="1" x14ac:dyDescent="0.15">
      <c r="A24" s="251" t="s">
        <v>88</v>
      </c>
      <c r="B24" s="251"/>
      <c r="C24" s="251"/>
      <c r="D24" s="251"/>
      <c r="E24" s="251"/>
      <c r="F24" s="251"/>
      <c r="G24" s="251"/>
      <c r="H24" s="251"/>
      <c r="I24" s="251"/>
      <c r="J24" s="251"/>
      <c r="K24" s="251"/>
      <c r="L24" s="251"/>
      <c r="M24" s="251"/>
      <c r="N24" s="251"/>
      <c r="O24" s="251"/>
      <c r="P24" s="251"/>
      <c r="Q24" s="251"/>
      <c r="R24" s="251"/>
      <c r="S24" s="251"/>
      <c r="T24" s="251"/>
      <c r="U24" s="251"/>
      <c r="V24" s="251"/>
      <c r="W24" s="251"/>
      <c r="X24" s="251"/>
      <c r="Y24" s="251"/>
    </row>
    <row r="25" spans="1:25" ht="12" customHeight="1" x14ac:dyDescent="0.2">
      <c r="A25" s="131"/>
      <c r="B25" s="132"/>
      <c r="C25" s="132"/>
      <c r="D25" s="132"/>
      <c r="E25" s="132"/>
      <c r="F25" s="132"/>
      <c r="G25" s="132"/>
      <c r="H25" s="132"/>
      <c r="J25" s="44"/>
      <c r="K25" s="44"/>
    </row>
    <row r="26" spans="1:25" ht="12" customHeight="1" thickBot="1" x14ac:dyDescent="0.2">
      <c r="A26" s="252" t="s">
        <v>121</v>
      </c>
      <c r="B26" s="252"/>
      <c r="C26" s="252"/>
      <c r="D26" s="252"/>
      <c r="E26" s="252"/>
      <c r="F26" s="252"/>
      <c r="G26" s="252"/>
      <c r="H26" s="252"/>
      <c r="I26" s="252"/>
      <c r="J26" s="252"/>
      <c r="K26" s="44"/>
      <c r="L26" s="44"/>
    </row>
    <row r="27" spans="1:25" ht="12" customHeight="1" x14ac:dyDescent="0.2">
      <c r="A27" s="167"/>
      <c r="B27" s="168">
        <v>2008</v>
      </c>
      <c r="C27" s="168">
        <v>2009</v>
      </c>
      <c r="D27" s="168">
        <v>2010</v>
      </c>
      <c r="E27" s="168">
        <v>2011</v>
      </c>
      <c r="F27" s="168">
        <v>2012</v>
      </c>
      <c r="G27" s="168">
        <v>2013</v>
      </c>
      <c r="H27" s="168">
        <v>2014</v>
      </c>
      <c r="I27" s="132"/>
      <c r="K27" s="44"/>
      <c r="L27" s="44"/>
    </row>
    <row r="28" spans="1:25" ht="12" x14ac:dyDescent="0.2">
      <c r="A28" s="169" t="s">
        <v>78</v>
      </c>
      <c r="B28" s="170" t="s">
        <v>56</v>
      </c>
      <c r="C28" s="170" t="s">
        <v>56</v>
      </c>
      <c r="D28" s="170">
        <v>52</v>
      </c>
      <c r="E28" s="170">
        <v>43</v>
      </c>
      <c r="F28" s="170">
        <v>62.499999999999993</v>
      </c>
      <c r="G28" s="170">
        <v>0</v>
      </c>
      <c r="H28" s="170">
        <v>0</v>
      </c>
      <c r="J28" s="44"/>
      <c r="K28" s="44"/>
    </row>
    <row r="29" spans="1:25" ht="12" x14ac:dyDescent="0.2">
      <c r="A29" s="172" t="s">
        <v>79</v>
      </c>
      <c r="B29" s="173" t="s">
        <v>56</v>
      </c>
      <c r="C29" s="173">
        <v>72</v>
      </c>
      <c r="D29" s="173">
        <v>124</v>
      </c>
      <c r="E29" s="173">
        <v>163</v>
      </c>
      <c r="F29" s="173">
        <v>171</v>
      </c>
      <c r="G29" s="173">
        <v>68</v>
      </c>
      <c r="H29" s="173">
        <v>134.5</v>
      </c>
      <c r="J29" s="44"/>
      <c r="K29" s="44"/>
    </row>
    <row r="30" spans="1:25" ht="12" x14ac:dyDescent="0.2">
      <c r="A30" s="31" t="s">
        <v>58</v>
      </c>
      <c r="B30" s="173">
        <v>305</v>
      </c>
      <c r="C30" s="173">
        <v>4142.833333333333</v>
      </c>
      <c r="D30" s="173">
        <v>4337</v>
      </c>
      <c r="E30" s="173">
        <v>6022</v>
      </c>
      <c r="F30" s="173">
        <v>6765.1666666666661</v>
      </c>
      <c r="G30" s="173">
        <v>7617</v>
      </c>
      <c r="H30" s="173">
        <v>6731.333333333333</v>
      </c>
      <c r="J30" s="44"/>
      <c r="K30" s="44"/>
    </row>
    <row r="31" spans="1:25" ht="12" x14ac:dyDescent="0.2">
      <c r="A31" s="31" t="s">
        <v>57</v>
      </c>
      <c r="B31" s="173" t="s">
        <v>56</v>
      </c>
      <c r="C31" s="173" t="s">
        <v>56</v>
      </c>
      <c r="D31" s="173">
        <v>2492</v>
      </c>
      <c r="E31" s="173">
        <v>3089</v>
      </c>
      <c r="F31" s="173">
        <v>2737.2083333333339</v>
      </c>
      <c r="G31" s="173">
        <v>2713</v>
      </c>
      <c r="H31" s="173">
        <v>2581.8333333333335</v>
      </c>
      <c r="J31" s="44"/>
      <c r="K31" s="44"/>
    </row>
    <row r="32" spans="1:25" ht="12" x14ac:dyDescent="0.2">
      <c r="A32" s="31" t="s">
        <v>80</v>
      </c>
      <c r="B32" s="173">
        <v>12</v>
      </c>
      <c r="C32" s="173">
        <v>945</v>
      </c>
      <c r="D32" s="173">
        <v>1607</v>
      </c>
      <c r="E32" s="173">
        <v>1491</v>
      </c>
      <c r="F32" s="173">
        <v>1672</v>
      </c>
      <c r="G32" s="173">
        <v>1407</v>
      </c>
      <c r="H32" s="173">
        <v>1625</v>
      </c>
      <c r="J32" s="44"/>
      <c r="K32" s="44"/>
    </row>
    <row r="33" spans="1:25" ht="12" x14ac:dyDescent="0.15">
      <c r="A33" s="174" t="s">
        <v>81</v>
      </c>
      <c r="B33" s="173" t="s">
        <v>56</v>
      </c>
      <c r="C33" s="173">
        <v>275</v>
      </c>
      <c r="D33" s="173">
        <v>413</v>
      </c>
      <c r="E33" s="173">
        <v>980</v>
      </c>
      <c r="F33" s="173">
        <v>1032</v>
      </c>
      <c r="G33" s="173">
        <v>865</v>
      </c>
      <c r="H33" s="173">
        <v>1377.1666666666665</v>
      </c>
      <c r="J33" s="44"/>
      <c r="K33" s="44"/>
    </row>
    <row r="34" spans="1:25" s="45" customFormat="1" ht="12" x14ac:dyDescent="0.2">
      <c r="A34" s="31" t="s">
        <v>82</v>
      </c>
      <c r="B34" s="173" t="s">
        <v>56</v>
      </c>
      <c r="C34" s="173" t="s">
        <v>56</v>
      </c>
      <c r="D34" s="173" t="s">
        <v>56</v>
      </c>
      <c r="E34" s="173" t="s">
        <v>56</v>
      </c>
      <c r="F34" s="173" t="s">
        <v>56</v>
      </c>
      <c r="G34" s="173">
        <v>6423</v>
      </c>
      <c r="H34" s="173">
        <v>4925.6383333333333</v>
      </c>
      <c r="J34" s="44"/>
      <c r="K34" s="44"/>
    </row>
    <row r="35" spans="1:25" s="45" customFormat="1" ht="12" x14ac:dyDescent="0.2">
      <c r="A35" s="176" t="s">
        <v>83</v>
      </c>
      <c r="B35" s="173">
        <v>1293</v>
      </c>
      <c r="C35" s="173">
        <v>1162</v>
      </c>
      <c r="D35" s="173">
        <v>746</v>
      </c>
      <c r="E35" s="173">
        <v>873</v>
      </c>
      <c r="F35" s="173">
        <v>990.83333333333348</v>
      </c>
      <c r="G35" s="173">
        <v>3557</v>
      </c>
      <c r="H35" s="173">
        <v>1372.6666666666665</v>
      </c>
      <c r="J35" s="44"/>
      <c r="K35" s="44"/>
    </row>
    <row r="36" spans="1:25" ht="12" x14ac:dyDescent="0.2">
      <c r="A36" s="176" t="s">
        <v>55</v>
      </c>
      <c r="B36" s="173">
        <v>198</v>
      </c>
      <c r="C36" s="173">
        <v>327</v>
      </c>
      <c r="D36" s="173">
        <v>1030</v>
      </c>
      <c r="E36" s="173">
        <v>1379</v>
      </c>
      <c r="F36" s="173">
        <v>2022.4485899127121</v>
      </c>
      <c r="G36" s="173">
        <v>1875</v>
      </c>
      <c r="H36" s="173">
        <v>3755.1666666666665</v>
      </c>
      <c r="J36" s="44"/>
      <c r="K36" s="44"/>
    </row>
    <row r="37" spans="1:25" ht="12" x14ac:dyDescent="0.2">
      <c r="A37" s="176" t="s">
        <v>54</v>
      </c>
      <c r="B37" s="173">
        <v>712</v>
      </c>
      <c r="C37" s="173">
        <v>612</v>
      </c>
      <c r="D37" s="173">
        <v>1558</v>
      </c>
      <c r="E37" s="173">
        <v>1011</v>
      </c>
      <c r="F37" s="173">
        <v>178.66666666666669</v>
      </c>
      <c r="G37" s="173">
        <v>1290</v>
      </c>
      <c r="H37" s="173">
        <v>543.33333333333326</v>
      </c>
      <c r="J37" s="44"/>
      <c r="K37" s="44"/>
    </row>
    <row r="38" spans="1:25" ht="14.25" x14ac:dyDescent="0.2">
      <c r="A38" s="177" t="s">
        <v>85</v>
      </c>
      <c r="B38" s="178">
        <v>2520</v>
      </c>
      <c r="C38" s="178">
        <v>7535.833333333333</v>
      </c>
      <c r="D38" s="178">
        <v>12359</v>
      </c>
      <c r="E38" s="178">
        <v>15051</v>
      </c>
      <c r="F38" s="178">
        <v>15631.823589912712</v>
      </c>
      <c r="G38" s="178">
        <v>25815</v>
      </c>
      <c r="H38" s="178">
        <v>23046.638333333332</v>
      </c>
      <c r="J38" s="44"/>
      <c r="K38" s="44"/>
    </row>
    <row r="39" spans="1:25" ht="14.25" x14ac:dyDescent="0.2">
      <c r="A39" s="179" t="s">
        <v>86</v>
      </c>
      <c r="B39" s="180">
        <v>533</v>
      </c>
      <c r="C39" s="180">
        <v>773</v>
      </c>
      <c r="D39" s="180">
        <v>941</v>
      </c>
      <c r="E39" s="180">
        <v>471</v>
      </c>
      <c r="F39" s="180">
        <v>428.16666666666669</v>
      </c>
      <c r="G39" s="180">
        <v>673</v>
      </c>
      <c r="H39" s="180">
        <v>1285</v>
      </c>
      <c r="J39" s="44"/>
      <c r="K39" s="44"/>
    </row>
    <row r="40" spans="1:25" ht="15" thickBot="1" x14ac:dyDescent="0.25">
      <c r="A40" s="181" t="s">
        <v>87</v>
      </c>
      <c r="B40" s="182">
        <v>3053</v>
      </c>
      <c r="C40" s="182">
        <v>8308.8333333333321</v>
      </c>
      <c r="D40" s="182">
        <v>13300</v>
      </c>
      <c r="E40" s="182">
        <v>15522</v>
      </c>
      <c r="F40" s="182">
        <v>16059.990256579378</v>
      </c>
      <c r="G40" s="182">
        <v>26488</v>
      </c>
      <c r="H40" s="182">
        <v>24331.638333333332</v>
      </c>
      <c r="J40" s="44"/>
      <c r="K40" s="44"/>
    </row>
    <row r="41" spans="1:25" ht="12" customHeight="1" x14ac:dyDescent="0.15">
      <c r="A41" s="253" t="s">
        <v>66</v>
      </c>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row>
    <row r="42" spans="1:25" ht="12" customHeight="1" x14ac:dyDescent="0.15">
      <c r="A42" s="253" t="s">
        <v>67</v>
      </c>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3"/>
    </row>
    <row r="43" spans="1:25" ht="12" customHeight="1" x14ac:dyDescent="0.15">
      <c r="A43" s="251" t="s">
        <v>89</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row>
    <row r="44" spans="1:25" s="46" customFormat="1" ht="12" customHeight="1" x14ac:dyDescent="0.2">
      <c r="A44" s="251" t="s">
        <v>59</v>
      </c>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row>
    <row r="45" spans="1:25" ht="12" customHeight="1" x14ac:dyDescent="0.15">
      <c r="A45" s="251" t="s">
        <v>84</v>
      </c>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row>
    <row r="46" spans="1:25" ht="12" customHeight="1" x14ac:dyDescent="0.15">
      <c r="A46" s="251" t="s">
        <v>88</v>
      </c>
      <c r="B46" s="251"/>
      <c r="C46" s="251"/>
      <c r="D46" s="251"/>
      <c r="E46" s="251"/>
      <c r="F46" s="251"/>
      <c r="G46" s="251"/>
      <c r="H46" s="251"/>
      <c r="I46" s="251"/>
      <c r="J46" s="251"/>
      <c r="K46" s="251"/>
      <c r="L46" s="251"/>
      <c r="M46" s="251"/>
      <c r="N46" s="251"/>
      <c r="O46" s="251"/>
      <c r="P46" s="251"/>
      <c r="Q46" s="251"/>
      <c r="R46" s="251"/>
      <c r="S46" s="251"/>
      <c r="T46" s="251"/>
      <c r="U46" s="251"/>
      <c r="V46" s="251"/>
      <c r="W46" s="251"/>
      <c r="X46" s="251"/>
      <c r="Y46" s="251"/>
    </row>
    <row r="47" spans="1:25" ht="12" customHeight="1" x14ac:dyDescent="0.15"/>
    <row r="48" spans="1:25" ht="12" customHeight="1" x14ac:dyDescent="0.15"/>
    <row r="49" ht="12" customHeight="1" x14ac:dyDescent="0.15"/>
    <row r="50" ht="12" customHeight="1" x14ac:dyDescent="0.15"/>
    <row r="51" ht="12" customHeight="1" x14ac:dyDescent="0.15"/>
    <row r="52" ht="12" customHeight="1" x14ac:dyDescent="0.15"/>
    <row r="53" ht="12" customHeight="1" x14ac:dyDescent="0.15"/>
  </sheetData>
  <mergeCells count="16">
    <mergeCell ref="A1:J1"/>
    <mergeCell ref="A3:J3"/>
    <mergeCell ref="A18:Y18"/>
    <mergeCell ref="A19:Y19"/>
    <mergeCell ref="A44:Y44"/>
    <mergeCell ref="A22:Y22"/>
    <mergeCell ref="A23:Y23"/>
    <mergeCell ref="A26:J26"/>
    <mergeCell ref="A41:Y41"/>
    <mergeCell ref="A42:Y42"/>
    <mergeCell ref="A45:Y45"/>
    <mergeCell ref="A24:Y24"/>
    <mergeCell ref="A46:Y46"/>
    <mergeCell ref="A20:Y20"/>
    <mergeCell ref="A43:Y43"/>
    <mergeCell ref="A21:Y21"/>
  </mergeCells>
  <pageMargins left="0.27559055118110237" right="0.23622047244094491" top="0.47244094488188981" bottom="0.98425196850393704" header="0.51181102362204722" footer="0.51181102362204722"/>
  <pageSetup paperSize="9" scale="8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SL 7.1-1  Dépenses</vt:lpstr>
      <vt:lpstr>SL 7.1-4 Nombre moyen de jours</vt:lpstr>
      <vt:lpstr>SL 7.1-7 Formation ministère</vt:lpstr>
      <vt:lpstr>SL 7.1-8 DIF ministère</vt:lpstr>
    </vt:vector>
  </TitlesOfParts>
  <Company>MINEFI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FILATRIAU</dc:creator>
  <cp:lastModifiedBy>laurence.hamelin</cp:lastModifiedBy>
  <dcterms:created xsi:type="dcterms:W3CDTF">2016-10-13T12:48:01Z</dcterms:created>
  <dcterms:modified xsi:type="dcterms:W3CDTF">2017-07-24T12:28:42Z</dcterms:modified>
</cp:coreProperties>
</file>